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285" windowWidth="15480" windowHeight="11640" tabRatio="967" activeTab="0"/>
  </bookViews>
  <sheets>
    <sheet name="№1-мз" sheetId="1" r:id="rId1"/>
    <sheet name="№1-1мз" sheetId="2" r:id="rId2"/>
    <sheet name="Прил №2-мз" sheetId="3" r:id="rId3"/>
    <sheet name="прил №3-мз" sheetId="4" r:id="rId4"/>
    <sheet name="прил №4-мз" sheetId="5" r:id="rId5"/>
  </sheets>
  <externalReferences>
    <externalReference r:id="rId8"/>
  </externalReferences>
  <definedNames>
    <definedName name="_xlnm.Print_Titles" localSheetId="1">'№1-1мз'!$7:$10</definedName>
    <definedName name="_xlnm.Print_Titles" localSheetId="0">'№1-мз'!$9:$12</definedName>
    <definedName name="учреждение">'[1]Справочник'!$B$2:$B$256</definedName>
  </definedNames>
  <calcPr fullCalcOnLoad="1"/>
</workbook>
</file>

<file path=xl/sharedStrings.xml><?xml version="1.0" encoding="utf-8"?>
<sst xmlns="http://schemas.openxmlformats.org/spreadsheetml/2006/main" count="364" uniqueCount="185">
  <si>
    <t>Сравнительная эффективность</t>
  </si>
  <si>
    <t>№</t>
  </si>
  <si>
    <t>№ п/п</t>
  </si>
  <si>
    <t>указать муниципальное образование</t>
  </si>
  <si>
    <t>(подпись)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</si>
  <si>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</si>
  <si>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</si>
  <si>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</si>
  <si>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</si>
  <si>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</si>
  <si>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</si>
  <si>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</si>
  <si>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</si>
  <si>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</si>
  <si>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</si>
  <si>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</si>
  <si>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</si>
  <si>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>х</t>
  </si>
  <si>
    <t>Количество  лотов</t>
  </si>
  <si>
    <t>Среднее кол-во участников на 1 процедуру (лот)</t>
  </si>
  <si>
    <t>5</t>
  </si>
  <si>
    <t>Приложение №1-мз</t>
  </si>
  <si>
    <t>Примечание:</t>
  </si>
  <si>
    <t>В т.ч. размещено через уполномоченный орган</t>
  </si>
  <si>
    <t>в т.ч. по п.4 ч.1</t>
  </si>
  <si>
    <t>в т.ч. по п.5 ч.1</t>
  </si>
  <si>
    <t>Приложение №2-мз</t>
  </si>
  <si>
    <t>Кол-во лотов к которым применялись антидемпинговые меры</t>
  </si>
  <si>
    <t>состоявшихся (2 и более допущенных заявок)</t>
  </si>
  <si>
    <t>1.4</t>
  </si>
  <si>
    <t>1.5</t>
  </si>
  <si>
    <t>1.6</t>
  </si>
  <si>
    <t>1.7</t>
  </si>
  <si>
    <t xml:space="preserve">Предварительный отбор </t>
  </si>
  <si>
    <t>тыс.руб.</t>
  </si>
  <si>
    <t xml:space="preserve"> Руководитель </t>
  </si>
  <si>
    <t>Итого по закупкам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</si>
  <si>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</si>
  <si>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</si>
  <si>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</si>
  <si>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</si>
  <si>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>Всего</t>
  </si>
  <si>
    <t>в т.ч. Завершенных*</t>
  </si>
  <si>
    <t xml:space="preserve"> </t>
  </si>
  <si>
    <t>подпись</t>
  </si>
  <si>
    <t>контактное лицо (Ф.И.О., телефон)</t>
  </si>
  <si>
    <t xml:space="preserve"> указать МО</t>
  </si>
  <si>
    <t xml:space="preserve">Примечание: * созданные  в соответствии со ст. 38 №44-ФЗ от 05.04.2013 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</si>
  <si>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</si>
  <si>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</si>
  <si>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</si>
  <si>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</si>
  <si>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</si>
  <si>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в т.ч. при привлечении субподрядчиков, соисполнителей из числа СМП, СОНО***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</si>
  <si>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</si>
  <si>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</si>
  <si>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</si>
  <si>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</si>
  <si>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</si>
  <si>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</si>
  <si>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</si>
  <si>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</si>
  <si>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</si>
  <si>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</si>
  <si>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</si>
  <si>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</si>
  <si>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</si>
  <si>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</si>
  <si>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</si>
  <si>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</si>
  <si>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</si>
  <si>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</si>
  <si>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Сумма расходов на провдение совместных закупок, тыс.руб.</t>
  </si>
  <si>
    <t>в т.ч. остальные пункты ч.1 ст.93</t>
  </si>
  <si>
    <t>2.1</t>
  </si>
  <si>
    <t>2.2</t>
  </si>
  <si>
    <t>2.3</t>
  </si>
  <si>
    <t>2.4</t>
  </si>
  <si>
    <t>2.5</t>
  </si>
  <si>
    <t>в т.ч.  у СМП, СОНО***</t>
  </si>
  <si>
    <t>Всего заключено контрактов (договоров) по состоявшимся закупкам</t>
  </si>
  <si>
    <t>в т.ч. бюджетные средства</t>
  </si>
  <si>
    <t>в т.ч. внебюджетные средства</t>
  </si>
  <si>
    <t>в т.ч.  средства ОМС</t>
  </si>
  <si>
    <t>7=9+11+13</t>
  </si>
  <si>
    <t>Открытый конкурс</t>
  </si>
  <si>
    <t>Конкурс с ограниченным участием</t>
  </si>
  <si>
    <t>Двухэтапный конкурс</t>
  </si>
  <si>
    <t>Электронный аукцион</t>
  </si>
  <si>
    <t>Запрос котировок</t>
  </si>
  <si>
    <t>Запрос предложений</t>
  </si>
  <si>
    <t>Не создана контрактная служба (не назначен контрактный управляющий)</t>
  </si>
  <si>
    <r>
      <rPr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</si>
  <si>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t>Система закупок:</t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</si>
  <si>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</si>
  <si>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t>* информация по совместным закупкам  является дополнительной  расшифровкой к приложению №1-мз</t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</si>
  <si>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</si>
  <si>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</si>
  <si>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r>
      <t xml:space="preserve">Информация по контрактам (договорам), </t>
    </r>
    <r>
      <rPr>
        <b/>
        <sz val="8"/>
        <color indexed="10"/>
        <rFont val="Times New Roman"/>
        <family val="1"/>
      </rPr>
      <t xml:space="preserve">тыс.руб. </t>
    </r>
  </si>
  <si>
    <t>Всего (сумма строк 1,2)</t>
  </si>
  <si>
    <t>Всего размещено заказов у ед.поставщика (исполнителя, подрядчика) ст.93 ФЗ №44 (сумма строк 2.1-2.5)</t>
  </si>
  <si>
    <t>6=8+10+12</t>
  </si>
  <si>
    <t>Общее количество поданных заявок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</si>
  <si>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</si>
  <si>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</si>
  <si>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</si>
  <si>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r>
      <t xml:space="preserve">с единственным </t>
    </r>
    <r>
      <rPr>
        <u val="single"/>
        <sz val="8"/>
        <color indexed="8"/>
        <rFont val="Times New Roman"/>
        <family val="1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</si>
  <si>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</si>
  <si>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</si>
  <si>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</si>
  <si>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</si>
  <si>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</si>
  <si>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</si>
  <si>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</si>
  <si>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</si>
  <si>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17=гр.18+гр.19+гр.20+ гр.21+гр.22</t>
  </si>
  <si>
    <t>25=(гр18+гр.19+гр.20)-(гр.23+гр.24)</t>
  </si>
  <si>
    <t>26=100- ((гр.23+гр.24)/ (гр.18+гр.19+гр.20)* 100)</t>
  </si>
  <si>
    <t>Конкурс в электронной форме</t>
  </si>
  <si>
    <t>Запрос котировок в электронной форме</t>
  </si>
  <si>
    <t>1.8</t>
  </si>
  <si>
    <t>1.9</t>
  </si>
  <si>
    <t>Запрос предложений в электронной форме</t>
  </si>
  <si>
    <t>1.10</t>
  </si>
  <si>
    <t>Отмененные процедуры не учитываются и указываются только в графе 28</t>
  </si>
  <si>
    <t>Итого общая по закупкам 
(сумма строк 1.1 -1.10)</t>
  </si>
  <si>
    <t>9 = гр10+гр.11+гр.12+гр.13+гр14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</si>
  <si>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</si>
  <si>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2а</t>
  </si>
  <si>
    <t>Перечислить группы товаров, работ, услуг,  с указанием кодов ОКПД2, по которым проводятся совместные закупки</t>
  </si>
  <si>
    <t>Информация по расторгнутым контрактам</t>
  </si>
  <si>
    <t>Количество контрактов, по которым заказчиком применены штрафные санкции</t>
  </si>
  <si>
    <r>
      <t xml:space="preserve">Сумма штрафных санкций, </t>
    </r>
    <r>
      <rPr>
        <b/>
        <sz val="8"/>
        <color indexed="10"/>
        <rFont val="Times New Roman"/>
        <family val="1"/>
      </rPr>
      <t>тыс.руб</t>
    </r>
  </si>
  <si>
    <r>
      <t xml:space="preserve">Общая сумма  (в случае расторжения контрактов, обязательства по которым частично исполнены, учитывается сумма неисполненных обязательств), </t>
    </r>
    <r>
      <rPr>
        <b/>
        <sz val="8"/>
        <color indexed="10"/>
        <rFont val="Times New Roman"/>
        <family val="1"/>
      </rPr>
      <t>тыс.руб.</t>
    </r>
  </si>
  <si>
    <t>Количество расторгнутых  контрактов</t>
  </si>
  <si>
    <t>Количество контрактов, расторгнутых заказчиком в одностороннем порядке</t>
  </si>
  <si>
    <t>Количество контрактов, расторгнутых поставщиком в одностороннем порядке</t>
  </si>
  <si>
    <t>в т.ч. по п.1 ч.1</t>
  </si>
  <si>
    <t>в т.ч. по п.8 ч.1</t>
  </si>
  <si>
    <t>в т.ч. по п.25 ч.1</t>
  </si>
  <si>
    <t>2.6</t>
  </si>
  <si>
    <t>в т.ч. по п.25.1 ч.1</t>
  </si>
  <si>
    <t>2.7</t>
  </si>
  <si>
    <t>в т.ч. по п.25.2 ч.1</t>
  </si>
  <si>
    <t>2.8</t>
  </si>
  <si>
    <t>в т.ч. по п.25.3 ч.1</t>
  </si>
  <si>
    <t>2.9</t>
  </si>
  <si>
    <t>*** указывается в  соттветствии со ст.30 44-ФЗ</t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</si>
  <si>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</t>
    </r>
    <r>
      <rPr>
        <b/>
        <sz val="12"/>
        <color indexed="8"/>
        <rFont val="Times New Roman"/>
        <family val="1"/>
      </rPr>
      <t>2019 год</t>
    </r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</si>
  <si>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2019 году.  Объявленные - все закупки, которые были объявлены в  2019 году , а завершенные - это закупки, по которым процедура определения поставщика была завершена в 2019 году (включая закупки размещенные в 2018 году, но завершенные в 2019 году)</t>
    </r>
  </si>
  <si>
    <t>Конкурс с ограниченным участием в электронной форме</t>
  </si>
  <si>
    <t>Двухэтапный конкурс в электронной форме</t>
  </si>
  <si>
    <r>
      <t xml:space="preserve">Информация*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на товары, работы, услуг</t>
    </r>
    <r>
      <rPr>
        <b/>
        <sz val="12"/>
        <rFont val="Times New Roman"/>
        <family val="1"/>
      </rPr>
      <t xml:space="preserve">и  за  </t>
    </r>
    <r>
      <rPr>
        <b/>
        <sz val="12"/>
        <color indexed="8"/>
        <rFont val="Times New Roman"/>
        <family val="1"/>
      </rPr>
      <t>2019 год</t>
    </r>
  </si>
  <si>
    <t>Информация* по контрактам (договорам) за  2019 год</t>
  </si>
  <si>
    <t>Количество заключенных контрактов (договоров)  в 2019 году</t>
  </si>
  <si>
    <t>Заключено в 2019 году</t>
  </si>
  <si>
    <t>Оплачено* в  2019 г.</t>
  </si>
  <si>
    <t>Общая сумма заключенных контрактов (договоров) в 2019 году</t>
  </si>
  <si>
    <t>Оплаченная сумма по контрактам (договорам)* в  2019 г.</t>
  </si>
  <si>
    <r>
      <t>Всего оплачено в 2019 году по контраткам (договорам) заключенным с СМП, СОНО</t>
    </r>
    <r>
      <rPr>
        <b/>
        <sz val="8"/>
        <rFont val="Times New Roman"/>
        <family val="1"/>
      </rPr>
      <t>***</t>
    </r>
  </si>
  <si>
    <r>
      <t>Указать</t>
    </r>
    <r>
      <rPr>
        <b/>
        <sz val="9"/>
        <color indexed="10"/>
        <rFont val="Times New Roman"/>
        <family val="1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</rPr>
      <t>на 2019 год****</t>
    </r>
  </si>
  <si>
    <r>
      <t xml:space="preserve">* </t>
    </r>
    <r>
      <rPr>
        <sz val="10"/>
        <color indexed="10"/>
        <rFont val="Times New Roman"/>
        <family val="1"/>
      </rPr>
      <t xml:space="preserve">информация указывается по контрактам (договорам), которые оплачивались в 2019 году, независимо от года заключения </t>
    </r>
  </si>
  <si>
    <t>Информация по контрактным службам (контрактным управляющим)*  по состоянию на 01.01.2020 год</t>
  </si>
  <si>
    <t>Информация по предоставлению преимуществ в соответствии с Законом о контрактной системе по состоянию на 01.01.2020 г.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</si>
  <si>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Минфина №126 от 04.06.2018</t>
  </si>
  <si>
    <t>1.11</t>
  </si>
  <si>
    <t>1.12</t>
  </si>
  <si>
    <t>** по стр.2.5-2.8  заключенные контракты , не указываются по строкам 1.1-1.9</t>
  </si>
  <si>
    <r>
      <t xml:space="preserve">****  в графах 6, 8, 10, 12 указывается сумма доведенных средств на закупку ТРУ на 2019 год, </t>
    </r>
    <r>
      <rPr>
        <sz val="10"/>
        <color indexed="10"/>
        <rFont val="Times New Roman"/>
        <family val="1"/>
      </rPr>
      <t>сумма не может  быть меньше суммы оплаты</t>
    </r>
  </si>
  <si>
    <t>81.10.10.000 Услуги по облуживаю помещений комплексные</t>
  </si>
  <si>
    <t>26</t>
  </si>
  <si>
    <t>102</t>
  </si>
  <si>
    <t>смешанная</t>
  </si>
  <si>
    <t>овощи (01.13.12.120; 01.13.41.110; 01.13.43.110; 01.13.49.110; 01.13.51.120), фрукты (01.13.51.120; 01.23.12.000; 01.23.13.000; 01.23.14.000; 01.24.10.000; 01.24.21.000), яйца (01.47.21.000), мясо и мясные изделия (10.11.31.110; 10.11.31.140; 10.12.20.110; 10.13.14.111; 10.13.14.112), косервы мясные (10.13.15.111), рыба (10.20.13.122; 10.20.23.122) косервы рыбные (10.20.25.111), сок (10.32.19.112; 10.86.10.243), крупы (10.39.16.000; 10.61.11.000; 10.61.12.000; 10.61.31.110; 10.61.32.111; 10.61.32.113; 10.61.32.114; 10.61.32.115; 10.61.32.116), овощи консервированные (10.39.17.190), сухофрукты (10.39.25.131; 10.39.25.132; 10.39.25.133; 10.39.25.134), масло подсолнечное (10.41.54.000), молочная продукция (10.51.11.110; 10.51.11.111; 10.51.30.111; 10.51.40.120; 10.51.40.121; 10.51.40.313; 10.51.51.113; 10.51.52.112; 10.51.52.130; 10.51.52.140; 10.51.52.190; 10.51.52.211), мука (10.61.21.113), хлеб и изделия хлебобулочные (10.71.11.110; 10.71.11.111; 10.71.11.112; 10.72.12.120; 10.72.12.130), макароны (10.73.11.110), сахар (10.81.12.110), бумага (17.12.14.119), нефтепродукты (19.20.21.111; 19.20.21.125; 19.20.21.315; 19.20.21.321; 19.20.21.325), услуги по обслуживанию (81.10.10.000; 81.21.10.000; 81.29.11.000)</t>
  </si>
  <si>
    <t>Всего оплачено в 2019 году по контраткам (договорам) заключенным с привлечением субподрядчиков, соисполнителей из числа СМП, СОНО***</t>
  </si>
  <si>
    <t>Новокузнецкий городской округ</t>
  </si>
  <si>
    <t>Контактное лицо (Ф.И.О., телефон) Назарова Т. А., (3843) 321-754</t>
  </si>
  <si>
    <t>Приложение №4-мз</t>
  </si>
  <si>
    <t xml:space="preserve"> Руководитель                                            _______________________________ Орлова Н. В.</t>
  </si>
  <si>
    <t>Контактное лицо (Ф.И.О., телефон) Назарова Т.А., (3843) 321-754</t>
  </si>
  <si>
    <t xml:space="preserve"> Руководитель ____________________________ Орлова Н. В.</t>
  </si>
  <si>
    <t>Орлова Н. В.</t>
  </si>
  <si>
    <t>Назарова Т. А., (3843) 321-754</t>
  </si>
  <si>
    <t>контактное лицо (Ф.И.О., телефон) Назарова Т. А., (3843) 321-754</t>
  </si>
  <si>
    <t>Приложение № 3-мз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</si>
</sst>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000000"/>
    <numFmt numFmtId="192" formatCode="dd\.mm\.yyyy"/>
    <numFmt numFmtId="193" formatCode="#,##0.00_р_."/>
    <numFmt numFmtId="194" formatCode="#,##0.00&quot;р.&quot;"/>
    <numFmt numFmtId="195" formatCode="dd/mm/yy;@"/>
    <numFmt numFmtId="196" formatCode="#,##0.00\ _р_."/>
    <numFmt numFmtId="197" formatCode="#,##0.000000"/>
    <numFmt numFmtId="198" formatCode="#,##0.00[$р.-419]"/>
    <numFmt numFmtId="199" formatCode="0.000000"/>
    <numFmt numFmtId="200" formatCode="0000"/>
    <numFmt numFmtId="201" formatCode="0.0000"/>
    <numFmt numFmtId="202" formatCode="0;[Red]0"/>
    <numFmt numFmtId="203" formatCode="###,###,##0.00"/>
    <numFmt numFmtId="204" formatCode="[$-10409]dd\.mm\.yyyy"/>
    <numFmt numFmtId="205" formatCode="[$-10409]#,##0.00;\-#,##0.00"/>
    <numFmt numFmtId="206" formatCode="[$-10409]#,##0.00;\(#,##0.00\)"/>
    <numFmt numFmtId="207" formatCode="#,##0.0_р_."/>
    <numFmt numFmtId="208" formatCode="[$-10419]#,##0.00;\-#,##0.00"/>
    <numFmt numFmtId="209" formatCode="[$-10419]0.00%"/>
    <numFmt numFmtId="210" formatCode="#,##0;[Red]#,##0"/>
  </numFmts>
  <fonts count="6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7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64" fillId="0" borderId="0" xfId="0" applyFont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49" fontId="5" fillId="0" borderId="0" xfId="60" applyNumberFormat="1" applyFont="1">
      <alignment wrapText="1"/>
      <protection/>
    </xf>
    <xf numFmtId="0" fontId="5" fillId="0" borderId="0" xfId="60" applyFont="1">
      <alignment wrapText="1"/>
      <protection/>
    </xf>
    <xf numFmtId="0" fontId="64" fillId="0" borderId="0" xfId="60" applyFont="1" applyAlignment="1">
      <alignment vertical="top"/>
      <protection/>
    </xf>
    <xf numFmtId="0" fontId="15" fillId="0" borderId="10" xfId="60" applyFont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6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3" fontId="12" fillId="33" borderId="10" xfId="60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7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" fillId="0" borderId="0" xfId="60" applyNumberFormat="1" applyFont="1" applyProtection="1">
      <alignment wrapText="1"/>
      <protection locked="0"/>
    </xf>
    <xf numFmtId="0" fontId="5" fillId="0" borderId="0" xfId="60" applyFont="1" applyProtection="1">
      <alignment wrapText="1"/>
      <protection locked="0"/>
    </xf>
    <xf numFmtId="0" fontId="11" fillId="0" borderId="0" xfId="60" applyFont="1" applyBorder="1" applyAlignment="1" applyProtection="1">
      <alignment horizontal="center" vertical="top" wrapText="1"/>
      <protection locked="0"/>
    </xf>
    <xf numFmtId="0" fontId="4" fillId="0" borderId="0" xfId="60" applyFont="1" applyBorder="1" applyAlignment="1" applyProtection="1">
      <alignment horizontal="center" vertical="top" wrapText="1"/>
      <protection locked="0"/>
    </xf>
    <xf numFmtId="0" fontId="4" fillId="0" borderId="10" xfId="60" applyFont="1" applyFill="1" applyBorder="1" applyAlignment="1">
      <alignment horizontal="center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0" fontId="15" fillId="0" borderId="10" xfId="60" applyFont="1" applyFill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 wrapText="1"/>
      <protection/>
    </xf>
    <xf numFmtId="0" fontId="14" fillId="0" borderId="0" xfId="60" applyFont="1" applyAlignment="1">
      <alignment horizontal="center" vertical="center" wrapText="1"/>
      <protection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3" fontId="12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60" applyNumberFormat="1" applyFont="1" applyFill="1" applyBorder="1" applyAlignment="1">
      <alignment horizontal="center" vertical="center" wrapText="1"/>
      <protection/>
    </xf>
    <xf numFmtId="190" fontId="13" fillId="33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3" fontId="12" fillId="33" borderId="10" xfId="60" applyNumberFormat="1" applyFont="1" applyFill="1" applyBorder="1" applyAlignment="1" applyProtection="1">
      <alignment horizontal="center" vertical="center" wrapText="1"/>
      <protection/>
    </xf>
    <xf numFmtId="3" fontId="12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60" applyNumberFormat="1" applyFont="1" applyFill="1" applyBorder="1" applyAlignment="1" applyProtection="1">
      <alignment horizontal="center" vertical="center" wrapText="1"/>
      <protection/>
    </xf>
    <xf numFmtId="3" fontId="13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60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60" applyNumberFormat="1" applyFont="1" applyFill="1" applyBorder="1" applyAlignment="1" applyProtection="1">
      <alignment horizontal="center" vertical="center" wrapText="1"/>
      <protection/>
    </xf>
    <xf numFmtId="0" fontId="5" fillId="0" borderId="10" xfId="60" applyFont="1" applyBorder="1">
      <alignment wrapText="1"/>
      <protection/>
    </xf>
    <xf numFmtId="3" fontId="12" fillId="0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60" applyNumberFormat="1" applyFont="1">
      <alignment wrapText="1"/>
      <protection/>
    </xf>
    <xf numFmtId="49" fontId="17" fillId="0" borderId="0" xfId="60" applyNumberFormat="1" applyFont="1" applyAlignment="1">
      <alignment horizontal="left" wrapText="1"/>
      <protection/>
    </xf>
    <xf numFmtId="49" fontId="5" fillId="0" borderId="0" xfId="60" applyNumberFormat="1" applyFont="1" applyFill="1" applyAlignment="1">
      <alignment horizontal="left" wrapText="1"/>
      <protection/>
    </xf>
    <xf numFmtId="0" fontId="5" fillId="0" borderId="0" xfId="60" applyFont="1" applyFill="1">
      <alignment wrapText="1"/>
      <protection/>
    </xf>
    <xf numFmtId="49" fontId="65" fillId="0" borderId="0" xfId="60" applyNumberFormat="1" applyFont="1" applyFill="1" applyAlignment="1">
      <alignment horizontal="left"/>
      <protection/>
    </xf>
    <xf numFmtId="0" fontId="6" fillId="0" borderId="0" xfId="60" applyFont="1" applyAlignment="1">
      <alignment wrapText="1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0" fontId="5" fillId="33" borderId="10" xfId="60" applyFont="1" applyFill="1" applyBorder="1">
      <alignment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60" applyFont="1" applyFill="1" applyBorder="1" applyAlignment="1" applyProtection="1">
      <alignment horizontal="center" vertical="center" wrapText="1"/>
      <protection locked="0"/>
    </xf>
    <xf numFmtId="0" fontId="66" fillId="0" borderId="10" xfId="60" applyFont="1" applyFill="1" applyBorder="1" applyAlignment="1" applyProtection="1">
      <alignment horizontal="center" vertical="center" wrapText="1"/>
      <protection locked="0"/>
    </xf>
    <xf numFmtId="49" fontId="2" fillId="0" borderId="12" xfId="60" applyNumberFormat="1" applyFont="1" applyBorder="1" applyAlignment="1" applyProtection="1">
      <alignment horizontal="center" vertical="center" wrapText="1"/>
      <protection locked="0"/>
    </xf>
    <xf numFmtId="49" fontId="2" fillId="0" borderId="10" xfId="60" applyNumberFormat="1" applyFont="1" applyBorder="1" applyAlignment="1" applyProtection="1">
      <alignment horizontal="center" vertical="center" wrapText="1"/>
      <protection locked="0"/>
    </xf>
    <xf numFmtId="0" fontId="67" fillId="34" borderId="10" xfId="60" applyFont="1" applyFill="1" applyBorder="1" applyAlignment="1" applyProtection="1">
      <alignment horizontal="center" vertical="center" wrapText="1"/>
      <protection locked="0"/>
    </xf>
    <xf numFmtId="49" fontId="1" fillId="0" borderId="10" xfId="60" applyNumberFormat="1" applyFont="1" applyBorder="1" applyAlignment="1" applyProtection="1">
      <alignment horizontal="center" vertical="center" wrapText="1"/>
      <protection locked="0"/>
    </xf>
    <xf numFmtId="0" fontId="3" fillId="33" borderId="10" xfId="60" applyFont="1" applyFill="1" applyBorder="1" applyAlignment="1" applyProtection="1">
      <alignment horizontal="left" vertical="center" wrapText="1"/>
      <protection locked="0"/>
    </xf>
    <xf numFmtId="0" fontId="4" fillId="0" borderId="10" xfId="60" applyFont="1" applyFill="1" applyBorder="1" applyAlignment="1" applyProtection="1">
      <alignment horizontal="left" vertical="center" wrapText="1"/>
      <protection locked="0"/>
    </xf>
    <xf numFmtId="0" fontId="15" fillId="0" borderId="10" xfId="60" applyFont="1" applyBorder="1" applyAlignment="1" applyProtection="1">
      <alignment horizontal="center" vertical="center" wrapText="1"/>
      <protection locked="0"/>
    </xf>
    <xf numFmtId="0" fontId="5" fillId="0" borderId="10" xfId="60" applyFont="1" applyBorder="1" applyProtection="1">
      <alignment wrapText="1"/>
      <protection locked="0"/>
    </xf>
    <xf numFmtId="49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60" applyFont="1" applyFill="1" applyBorder="1" applyAlignment="1" applyProtection="1">
      <alignment horizontal="left" vertical="center" wrapText="1"/>
      <protection locked="0"/>
    </xf>
    <xf numFmtId="0" fontId="66" fillId="0" borderId="10" xfId="60" applyFont="1" applyFill="1" applyBorder="1" applyAlignment="1" applyProtection="1">
      <alignment horizontal="left" vertical="center" wrapText="1"/>
      <protection locked="0"/>
    </xf>
    <xf numFmtId="0" fontId="2" fillId="0" borderId="10" xfId="60" applyFont="1" applyBorder="1" applyAlignment="1" applyProtection="1">
      <alignment horizontal="left" vertical="center" wrapText="1"/>
      <protection locked="0"/>
    </xf>
    <xf numFmtId="0" fontId="2" fillId="34" borderId="13" xfId="60" applyFont="1" applyFill="1" applyBorder="1" applyAlignment="1" applyProtection="1">
      <alignment horizontal="left" vertical="center" wrapText="1"/>
      <protection locked="0"/>
    </xf>
    <xf numFmtId="0" fontId="10" fillId="33" borderId="10" xfId="60" applyFont="1" applyFill="1" applyBorder="1" applyAlignment="1" applyProtection="1">
      <alignment horizontal="left" vertical="center" wrapText="1"/>
      <protection locked="0"/>
    </xf>
    <xf numFmtId="0" fontId="15" fillId="33" borderId="10" xfId="60" applyFont="1" applyFill="1" applyBorder="1" applyAlignment="1" applyProtection="1">
      <alignment horizontal="center" vertical="center" wrapText="1"/>
      <protection/>
    </xf>
    <xf numFmtId="3" fontId="3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Border="1" applyAlignment="1" applyProtection="1">
      <alignment horizontal="center" vertical="center" wrapText="1"/>
      <protection locked="0"/>
    </xf>
    <xf numFmtId="4" fontId="12" fillId="0" borderId="10" xfId="6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6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60" applyNumberFormat="1" applyFont="1" applyBorder="1" applyAlignment="1" applyProtection="1">
      <alignment horizontal="center" wrapText="1"/>
      <protection locked="0"/>
    </xf>
    <xf numFmtId="0" fontId="5" fillId="0" borderId="10" xfId="60" applyFont="1" applyBorder="1" applyAlignment="1" applyProtection="1">
      <alignment horizontal="center" wrapText="1"/>
      <protection locked="0"/>
    </xf>
    <xf numFmtId="4" fontId="5" fillId="0" borderId="10" xfId="60" applyNumberFormat="1" applyFont="1" applyFill="1" applyBorder="1" applyAlignment="1" applyProtection="1">
      <alignment horizontal="center" wrapText="1"/>
      <protection locked="0"/>
    </xf>
    <xf numFmtId="0" fontId="5" fillId="0" borderId="10" xfId="60" applyFont="1" applyFill="1" applyBorder="1" applyAlignment="1" applyProtection="1">
      <alignment horizontal="center" wrapText="1"/>
      <protection locked="0"/>
    </xf>
    <xf numFmtId="4" fontId="3" fillId="33" borderId="10" xfId="60" applyNumberFormat="1" applyFont="1" applyFill="1" applyBorder="1" applyAlignment="1" applyProtection="1">
      <alignment horizontal="center" vertical="center" wrapText="1"/>
      <protection/>
    </xf>
    <xf numFmtId="4" fontId="1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wrapText="1"/>
      <protection locked="0"/>
    </xf>
    <xf numFmtId="0" fontId="4" fillId="0" borderId="10" xfId="60" applyFont="1" applyFill="1" applyBorder="1" applyAlignment="1" applyProtection="1">
      <alignment horizontal="center" vertical="center" wrapText="1"/>
      <protection locked="0"/>
    </xf>
    <xf numFmtId="49" fontId="14" fillId="0" borderId="10" xfId="60" applyNumberFormat="1" applyFont="1" applyBorder="1" applyAlignment="1" applyProtection="1">
      <alignment horizontal="center" vertical="center" wrapText="1"/>
      <protection locked="0"/>
    </xf>
    <xf numFmtId="0" fontId="15" fillId="0" borderId="10" xfId="60" applyFont="1" applyFill="1" applyBorder="1" applyAlignment="1" applyProtection="1">
      <alignment horizontal="center" vertical="center" wrapText="1"/>
      <protection locked="0"/>
    </xf>
    <xf numFmtId="0" fontId="14" fillId="0" borderId="10" xfId="60" applyFont="1" applyBorder="1" applyAlignment="1" applyProtection="1">
      <alignment horizontal="center" vertical="center" wrapText="1"/>
      <protection locked="0"/>
    </xf>
    <xf numFmtId="0" fontId="3" fillId="0" borderId="10" xfId="60" applyFont="1" applyFill="1" applyBorder="1" applyAlignment="1" applyProtection="1">
      <alignment horizontal="left" vertical="center" wrapText="1"/>
      <protection locked="0"/>
    </xf>
    <xf numFmtId="190" fontId="13" fillId="33" borderId="10" xfId="6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/>
      <protection locked="0"/>
    </xf>
    <xf numFmtId="49" fontId="17" fillId="0" borderId="10" xfId="0" applyNumberFormat="1" applyFont="1" applyFill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60" applyFont="1" applyAlignment="1" applyProtection="1">
      <alignment horizontal="center" vertical="center" wrapText="1"/>
      <protection locked="0"/>
    </xf>
    <xf numFmtId="49" fontId="5" fillId="0" borderId="0" xfId="60" applyNumberFormat="1" applyFont="1" applyProtection="1">
      <alignment wrapText="1"/>
      <protection locked="0"/>
    </xf>
    <xf numFmtId="3" fontId="5" fillId="0" borderId="0" xfId="60" applyNumberFormat="1" applyFont="1" applyProtection="1">
      <alignment wrapText="1"/>
      <protection locked="0"/>
    </xf>
    <xf numFmtId="49" fontId="5" fillId="0" borderId="0" xfId="60" applyNumberFormat="1" applyFont="1" applyFill="1" applyAlignment="1" applyProtection="1">
      <alignment horizontal="left" wrapText="1"/>
      <protection locked="0"/>
    </xf>
    <xf numFmtId="0" fontId="5" fillId="0" borderId="0" xfId="60" applyFont="1" applyFill="1" applyProtection="1">
      <alignment wrapText="1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49" fontId="5" fillId="0" borderId="0" xfId="0" applyNumberFormat="1" applyFont="1" applyFill="1" applyAlignment="1" applyProtection="1">
      <alignment wrapText="1"/>
      <protection locked="0"/>
    </xf>
    <xf numFmtId="49" fontId="65" fillId="0" borderId="0" xfId="60" applyNumberFormat="1" applyFont="1" applyFill="1" applyAlignment="1" applyProtection="1">
      <alignment horizontal="left"/>
      <protection locked="0"/>
    </xf>
    <xf numFmtId="0" fontId="6" fillId="0" borderId="0" xfId="60" applyFont="1" applyAlignment="1" applyProtection="1">
      <alignment wrapText="1"/>
      <protection locked="0"/>
    </xf>
    <xf numFmtId="3" fontId="3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0" applyFont="1" applyAlignment="1" applyProtection="1">
      <alignment/>
      <protection locked="0"/>
    </xf>
    <xf numFmtId="0" fontId="7" fillId="0" borderId="0" xfId="60" applyFont="1" applyBorder="1" applyAlignment="1" applyProtection="1">
      <alignment horizontal="right" vertical="top" wrapText="1"/>
      <protection locked="0"/>
    </xf>
    <xf numFmtId="0" fontId="64" fillId="0" borderId="0" xfId="60" applyFont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horizontal="center" vertical="center" wrapText="1"/>
      <protection locked="0"/>
    </xf>
    <xf numFmtId="0" fontId="10" fillId="0" borderId="0" xfId="60" applyFont="1" applyBorder="1" applyAlignment="1" applyProtection="1">
      <alignment horizontal="left" vertical="center" wrapText="1"/>
      <protection locked="0"/>
    </xf>
    <xf numFmtId="3" fontId="3" fillId="0" borderId="0" xfId="60" applyNumberFormat="1" applyFont="1" applyBorder="1" applyAlignment="1" applyProtection="1">
      <alignment horizontal="center" vertical="center" wrapText="1"/>
      <protection locked="0"/>
    </xf>
    <xf numFmtId="49" fontId="5" fillId="0" borderId="0" xfId="60" applyNumberFormat="1" applyFont="1" applyAlignment="1" applyProtection="1">
      <alignment/>
      <protection locked="0"/>
    </xf>
    <xf numFmtId="0" fontId="5" fillId="0" borderId="0" xfId="60" applyFont="1" applyAlignment="1" applyProtection="1">
      <alignment horizontal="left"/>
      <protection locked="0"/>
    </xf>
    <xf numFmtId="0" fontId="4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4" fillId="0" borderId="10" xfId="60" applyFont="1" applyBorder="1" applyAlignment="1">
      <alignment/>
      <protection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49" fontId="20" fillId="0" borderId="0" xfId="0" applyNumberFormat="1" applyFont="1" applyFill="1" applyAlignment="1" applyProtection="1">
      <alignment horizontal="left" wrapText="1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49" fontId="17" fillId="0" borderId="0" xfId="60" applyNumberFormat="1" applyFont="1" applyAlignment="1" applyProtection="1">
      <alignment horizontal="left" wrapText="1"/>
      <protection locked="0"/>
    </xf>
    <xf numFmtId="191" fontId="5" fillId="0" borderId="0" xfId="60" applyNumberFormat="1" applyFont="1" applyFill="1" applyAlignment="1" applyProtection="1">
      <alignment horizontal="left" wrapText="1"/>
      <protection locked="0"/>
    </xf>
    <xf numFmtId="0" fontId="4" fillId="0" borderId="14" xfId="60" applyFont="1" applyFill="1" applyBorder="1" applyAlignment="1" applyProtection="1">
      <alignment horizontal="center" vertical="center" wrapText="1"/>
      <protection locked="0"/>
    </xf>
    <xf numFmtId="0" fontId="4" fillId="0" borderId="15" xfId="60" applyFont="1" applyFill="1" applyBorder="1" applyAlignment="1" applyProtection="1">
      <alignment horizontal="center" vertical="center" wrapText="1"/>
      <protection locked="0"/>
    </xf>
    <xf numFmtId="0" fontId="4" fillId="0" borderId="12" xfId="60" applyFont="1" applyFill="1" applyBorder="1" applyAlignment="1" applyProtection="1">
      <alignment horizontal="center" vertical="center" wrapText="1"/>
      <protection locked="0"/>
    </xf>
    <xf numFmtId="0" fontId="4" fillId="0" borderId="10" xfId="60" applyFont="1" applyFill="1" applyBorder="1" applyAlignment="1" applyProtection="1">
      <alignment horizontal="center" vertical="center" wrapText="1"/>
      <protection locked="0"/>
    </xf>
    <xf numFmtId="0" fontId="4" fillId="0" borderId="10" xfId="60" applyFont="1" applyBorder="1" applyAlignment="1" applyProtection="1">
      <alignment horizontal="center" vertical="center" wrapText="1"/>
      <protection locked="0"/>
    </xf>
    <xf numFmtId="49" fontId="5" fillId="0" borderId="0" xfId="60" applyNumberFormat="1" applyFont="1" applyFill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49" fontId="2" fillId="0" borderId="10" xfId="6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0" xfId="60" applyFont="1" applyBorder="1" applyAlignment="1" applyProtection="1">
      <alignment horizontal="center" vertical="top" wrapText="1"/>
      <protection locked="0"/>
    </xf>
    <xf numFmtId="0" fontId="4" fillId="0" borderId="14" xfId="60" applyFont="1" applyBorder="1" applyAlignment="1" applyProtection="1">
      <alignment horizontal="center" vertical="center" wrapText="1"/>
      <protection locked="0"/>
    </xf>
    <xf numFmtId="0" fontId="4" fillId="0" borderId="12" xfId="60" applyFont="1" applyBorder="1" applyAlignment="1" applyProtection="1">
      <alignment horizontal="center" vertical="center" wrapText="1"/>
      <protection locked="0"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0" xfId="60" applyNumberFormat="1" applyFont="1" applyFill="1" applyAlignment="1">
      <alignment horizontal="left" wrapText="1"/>
      <protection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17" fillId="0" borderId="0" xfId="60" applyNumberFormat="1" applyFont="1" applyAlignment="1">
      <alignment horizontal="left" wrapText="1"/>
      <protection/>
    </xf>
    <xf numFmtId="191" fontId="5" fillId="0" borderId="0" xfId="60" applyNumberFormat="1" applyFont="1" applyFill="1" applyAlignment="1">
      <alignment horizontal="left" wrapText="1"/>
      <protection/>
    </xf>
    <xf numFmtId="49" fontId="20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0" fontId="4" fillId="0" borderId="14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0" fontId="5" fillId="0" borderId="0" xfId="60" applyFont="1" applyAlignment="1" applyProtection="1">
      <alignment horizontal="left"/>
      <protection locked="0"/>
    </xf>
    <xf numFmtId="0" fontId="68" fillId="0" borderId="10" xfId="60" applyFont="1" applyBorder="1" applyAlignment="1" applyProtection="1">
      <alignment horizontal="center" vertical="center" wrapText="1"/>
      <protection locked="0"/>
    </xf>
    <xf numFmtId="0" fontId="3" fillId="0" borderId="10" xfId="60" applyFont="1" applyFill="1" applyBorder="1" applyAlignment="1" applyProtection="1">
      <alignment horizontal="center" vertical="center" wrapText="1"/>
      <protection locked="0"/>
    </xf>
    <xf numFmtId="49" fontId="1" fillId="0" borderId="14" xfId="6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6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60" applyFont="1" applyFill="1" applyBorder="1" applyAlignment="1" applyProtection="1">
      <alignment horizontal="center" vertical="center" wrapText="1"/>
      <protection locked="0"/>
    </xf>
    <xf numFmtId="0" fontId="3" fillId="0" borderId="17" xfId="60" applyFont="1" applyFill="1" applyBorder="1" applyAlignment="1" applyProtection="1">
      <alignment horizontal="center" vertical="center" wrapText="1"/>
      <protection locked="0"/>
    </xf>
    <xf numFmtId="0" fontId="3" fillId="0" borderId="18" xfId="60" applyFont="1" applyFill="1" applyBorder="1" applyAlignment="1" applyProtection="1">
      <alignment horizontal="center" vertical="center" wrapText="1"/>
      <protection locked="0"/>
    </xf>
    <xf numFmtId="0" fontId="3" fillId="0" borderId="19" xfId="60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20" xfId="60" applyFont="1" applyFill="1" applyBorder="1" applyAlignment="1" applyProtection="1">
      <alignment horizontal="center" vertical="center" wrapText="1"/>
      <protection locked="0"/>
    </xf>
    <xf numFmtId="0" fontId="7" fillId="0" borderId="0" xfId="60" applyFont="1" applyAlignment="1" applyProtection="1">
      <alignment horizontal="center" vertical="top" wrapText="1"/>
      <protection locked="0"/>
    </xf>
    <xf numFmtId="0" fontId="64" fillId="0" borderId="11" xfId="60" applyFont="1" applyBorder="1" applyAlignment="1" applyProtection="1">
      <alignment horizontal="center" vertical="top"/>
      <protection locked="0"/>
    </xf>
    <xf numFmtId="0" fontId="4" fillId="0" borderId="0" xfId="60" applyFont="1" applyBorder="1" applyAlignment="1">
      <alignment horizontal="center" vertical="top" wrapText="1"/>
      <protection/>
    </xf>
    <xf numFmtId="0" fontId="7" fillId="0" borderId="0" xfId="0" applyFont="1" applyAlignment="1">
      <alignment horizontal="center" vertical="top" wrapText="1"/>
    </xf>
    <xf numFmtId="0" fontId="64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21" xfId="0" applyNumberFormat="1" applyFont="1" applyBorder="1" applyAlignment="1">
      <alignment horizontal="center" vertical="top"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1" xfId="54"/>
    <cellStyle name="Обычный 104" xfId="55"/>
    <cellStyle name="Обычный 14" xfId="56"/>
    <cellStyle name="Обычный 17" xfId="57"/>
    <cellStyle name="Обычный 2" xfId="58"/>
    <cellStyle name="Обычный 21" xfId="59"/>
    <cellStyle name="Обычный 3" xfId="60"/>
    <cellStyle name="Обычный 36" xfId="61"/>
    <cellStyle name="Обычный 36 2" xfId="62"/>
    <cellStyle name="Обычный 38" xfId="63"/>
    <cellStyle name="Обычный 4" xfId="64"/>
    <cellStyle name="Обычный 40" xfId="65"/>
    <cellStyle name="Обычный 41" xfId="66"/>
    <cellStyle name="Обычный 49" xfId="67"/>
    <cellStyle name="Обычный 5" xfId="68"/>
    <cellStyle name="Обычный 54" xfId="69"/>
    <cellStyle name="Обычный 56" xfId="70"/>
    <cellStyle name="Обычный 6" xfId="71"/>
    <cellStyle name="Обычный 67" xfId="72"/>
    <cellStyle name="Обычный 7" xfId="73"/>
    <cellStyle name="Обычный 70" xfId="74"/>
    <cellStyle name="Обычный 76" xfId="75"/>
    <cellStyle name="Обычный 77" xfId="76"/>
    <cellStyle name="Обычный 78" xfId="77"/>
    <cellStyle name="Обычный 79" xfId="78"/>
    <cellStyle name="Обычный 83" xfId="79"/>
    <cellStyle name="Обычный 84" xfId="80"/>
    <cellStyle name="Обычный 86" xfId="81"/>
    <cellStyle name="Обычный 87" xfId="82"/>
    <cellStyle name="Обычный 88" xfId="83"/>
    <cellStyle name="Обычный 89" xfId="84"/>
    <cellStyle name="Обычный 9" xfId="85"/>
    <cellStyle name="Обычный 90" xfId="86"/>
    <cellStyle name="Обычный 91" xfId="87"/>
    <cellStyle name="Обычный 92" xfId="88"/>
    <cellStyle name="Обычный 93" xfId="89"/>
    <cellStyle name="Обычный 96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2 4" xfId="99"/>
    <cellStyle name="Процентный 3" xfId="100"/>
    <cellStyle name="Процентный 3 2" xfId="101"/>
    <cellStyle name="Связанная ячейка" xfId="102"/>
    <cellStyle name="Текст предупреждения" xfId="103"/>
    <cellStyle name="Comma" xfId="104"/>
    <cellStyle name="Comma [0]" xfId="105"/>
    <cellStyle name="Финансовый 2" xfId="106"/>
    <cellStyle name="Финансовый 3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\30days\&#1050;&#1072;&#1073;&#1080;&#1085;&#1077;&#1090;%20&#8470;15\&#1056;&#1077;&#1077;&#1089;&#1090;&#1088;%20&#1079;&#1072;&#1082;&#1091;&#1087;&#1072;%20%202019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"/>
      <sheetName val="поставщики"/>
      <sheetName val="Справочник"/>
      <sheetName val="номенклатор"/>
    </sheetNames>
    <sheetDataSet>
      <sheetData sheetId="2">
        <row r="2">
          <cell r="B2" t="str">
            <v>ВСЦ "Патриот"</v>
          </cell>
        </row>
        <row r="3">
          <cell r="B3" t="str">
            <v>ВСШ № 1</v>
          </cell>
        </row>
        <row r="4">
          <cell r="B4" t="str">
            <v>Гимназия № 17</v>
          </cell>
        </row>
        <row r="5">
          <cell r="B5" t="str">
            <v>Гимназия № 44</v>
          </cell>
        </row>
        <row r="6">
          <cell r="B6" t="str">
            <v>Гимназия № 48</v>
          </cell>
        </row>
        <row r="7">
          <cell r="B7" t="str">
            <v>Гимназия № 62</v>
          </cell>
        </row>
        <row r="8">
          <cell r="B8" t="str">
            <v>Гимназия № 70</v>
          </cell>
        </row>
        <row r="9">
          <cell r="B9" t="str">
            <v>ГСЮН</v>
          </cell>
        </row>
        <row r="10">
          <cell r="B10" t="str">
            <v> Детский сад № 1</v>
          </cell>
        </row>
        <row r="11">
          <cell r="B11" t="str">
            <v> Детский сад № 10</v>
          </cell>
        </row>
        <row r="12">
          <cell r="B12" t="str">
            <v>Детский сад № 108</v>
          </cell>
        </row>
        <row r="13">
          <cell r="B13" t="str">
            <v> Детский сад № 11</v>
          </cell>
        </row>
        <row r="14">
          <cell r="B14" t="str">
            <v>Детский сад № 118</v>
          </cell>
        </row>
        <row r="15">
          <cell r="B15" t="str">
            <v>Детский сад № 131</v>
          </cell>
        </row>
        <row r="16">
          <cell r="B16" t="str">
            <v>Детский сад № 133</v>
          </cell>
        </row>
        <row r="17">
          <cell r="B17" t="str">
            <v>Детский сад № 140</v>
          </cell>
        </row>
        <row r="18">
          <cell r="B18" t="str">
            <v>Детский сад № 144</v>
          </cell>
        </row>
        <row r="19">
          <cell r="B19" t="str">
            <v>Детский сад № 150</v>
          </cell>
        </row>
        <row r="20">
          <cell r="B20" t="str">
            <v> Детский сад № 158</v>
          </cell>
        </row>
        <row r="21">
          <cell r="B21" t="str">
            <v> Детский сад № 165</v>
          </cell>
        </row>
        <row r="22">
          <cell r="B22" t="str">
            <v> Детский сад № 172</v>
          </cell>
        </row>
        <row r="23">
          <cell r="B23" t="str">
            <v> Детский сад № 175</v>
          </cell>
        </row>
        <row r="24">
          <cell r="B24" t="str">
            <v> Детский сад № 178</v>
          </cell>
        </row>
        <row r="25">
          <cell r="B25" t="str">
            <v> Детский сад № 18</v>
          </cell>
        </row>
        <row r="26">
          <cell r="B26" t="str">
            <v> Детский сад № 182</v>
          </cell>
        </row>
        <row r="27">
          <cell r="B27" t="str">
            <v> Детский сад № 186</v>
          </cell>
        </row>
        <row r="28">
          <cell r="B28" t="str">
            <v> Детский сад № 190</v>
          </cell>
        </row>
        <row r="29">
          <cell r="B29" t="str">
            <v> Детский сад № 196</v>
          </cell>
        </row>
        <row r="30">
          <cell r="B30" t="str">
            <v> Детский сад № 2</v>
          </cell>
        </row>
        <row r="31">
          <cell r="B31" t="str">
            <v> Детский сад № 22</v>
          </cell>
        </row>
        <row r="32">
          <cell r="B32" t="str">
            <v> Детский сад № 200</v>
          </cell>
        </row>
        <row r="33">
          <cell r="B33" t="str">
            <v> Детский сад № 206</v>
          </cell>
        </row>
        <row r="34">
          <cell r="B34" t="str">
            <v> Детский сад № 208</v>
          </cell>
        </row>
        <row r="35">
          <cell r="B35" t="str">
            <v> Детский сад № 212</v>
          </cell>
        </row>
        <row r="36">
          <cell r="B36" t="str">
            <v> Детский сад № 214</v>
          </cell>
        </row>
        <row r="37">
          <cell r="B37" t="str">
            <v> Детский сад № 215</v>
          </cell>
        </row>
        <row r="38">
          <cell r="B38" t="str">
            <v> Детский сад № 216</v>
          </cell>
        </row>
        <row r="39">
          <cell r="B39" t="str">
            <v> Детский сад № 222</v>
          </cell>
        </row>
        <row r="40">
          <cell r="B40" t="str">
            <v> Детский сад № 224</v>
          </cell>
        </row>
        <row r="41">
          <cell r="B41" t="str">
            <v> Детский сад № 226</v>
          </cell>
        </row>
        <row r="42">
          <cell r="B42" t="str">
            <v> Детский сад № 229</v>
          </cell>
        </row>
        <row r="43">
          <cell r="B43" t="str">
            <v> Детский сад № 231</v>
          </cell>
        </row>
        <row r="44">
          <cell r="B44" t="str">
            <v> Детский сад № 233</v>
          </cell>
        </row>
        <row r="45">
          <cell r="B45" t="str">
            <v> Детский сад № 237</v>
          </cell>
        </row>
        <row r="46">
          <cell r="B46" t="str">
            <v> Детский сад № 238</v>
          </cell>
        </row>
        <row r="47">
          <cell r="B47" t="str">
            <v> Детский сад № 240</v>
          </cell>
        </row>
        <row r="48">
          <cell r="B48" t="str">
            <v> Детский сад № 242</v>
          </cell>
        </row>
        <row r="49">
          <cell r="B49" t="str">
            <v> Детский сад № 248</v>
          </cell>
        </row>
        <row r="50">
          <cell r="B50" t="str">
            <v> Детский сад № 249</v>
          </cell>
        </row>
        <row r="51">
          <cell r="B51" t="str">
            <v> Детский сад № 251</v>
          </cell>
        </row>
        <row r="52">
          <cell r="B52" t="str">
            <v> Детский сад № 26</v>
          </cell>
        </row>
        <row r="53">
          <cell r="B53" t="str">
            <v> Детский сад № 261</v>
          </cell>
        </row>
        <row r="54">
          <cell r="B54" t="str">
            <v> Детский сад № 263</v>
          </cell>
        </row>
        <row r="55">
          <cell r="B55" t="str">
            <v> Детский сад № 266</v>
          </cell>
        </row>
        <row r="56">
          <cell r="B56" t="str">
            <v> Детский сад № 268</v>
          </cell>
        </row>
        <row r="57">
          <cell r="B57" t="str">
            <v> Детский сад № 33</v>
          </cell>
        </row>
        <row r="58">
          <cell r="B58" t="str">
            <v> Детский сад № 35</v>
          </cell>
        </row>
        <row r="59">
          <cell r="B59" t="str">
            <v> Детский сад № 41</v>
          </cell>
        </row>
        <row r="60">
          <cell r="B60" t="str">
            <v> Детский сад № 42</v>
          </cell>
        </row>
        <row r="61">
          <cell r="B61" t="str">
            <v> Детский сад № 44</v>
          </cell>
        </row>
        <row r="62">
          <cell r="B62" t="str">
            <v> Детский сад № 48</v>
          </cell>
        </row>
        <row r="63">
          <cell r="B63" t="str">
            <v> Детский сад № 5</v>
          </cell>
        </row>
        <row r="64">
          <cell r="B64" t="str">
            <v> Детский сад № 54</v>
          </cell>
        </row>
        <row r="65">
          <cell r="B65" t="str">
            <v> Детский сад № 55</v>
          </cell>
        </row>
        <row r="66">
          <cell r="B66" t="str">
            <v> Детский сад № 58</v>
          </cell>
        </row>
        <row r="67">
          <cell r="B67" t="str">
            <v> Детский сад № 6</v>
          </cell>
        </row>
        <row r="68">
          <cell r="B68" t="str">
            <v> Детский сад № 7</v>
          </cell>
        </row>
        <row r="69">
          <cell r="B69" t="str">
            <v> Детский сад № 70</v>
          </cell>
        </row>
        <row r="70">
          <cell r="B70" t="str">
            <v> Детский сад № 74</v>
          </cell>
        </row>
        <row r="71">
          <cell r="B71" t="str">
            <v> Детский сад № 80</v>
          </cell>
        </row>
        <row r="72">
          <cell r="B72" t="str">
            <v> Детский сад № 88</v>
          </cell>
        </row>
        <row r="73">
          <cell r="B73" t="str">
            <v> Детский сад № 9</v>
          </cell>
        </row>
        <row r="74">
          <cell r="B74" t="str">
            <v>Детский дом "Остров надежды"</v>
          </cell>
        </row>
        <row r="75">
          <cell r="B75" t="str">
            <v>Детский дом "Ровесник"</v>
          </cell>
        </row>
        <row r="76">
          <cell r="B76" t="str">
            <v>ДОД "Флагман"</v>
          </cell>
        </row>
        <row r="77">
          <cell r="B77" t="str">
            <v>Спорт. школа № 1</v>
          </cell>
        </row>
        <row r="78">
          <cell r="B78" t="str">
            <v>Спец. школа № 20</v>
          </cell>
        </row>
        <row r="79">
          <cell r="B79" t="str">
            <v>Интернат № 38</v>
          </cell>
        </row>
        <row r="80">
          <cell r="B80" t="str">
            <v>Лицей № 11</v>
          </cell>
        </row>
        <row r="81">
          <cell r="B81" t="str">
            <v>Лицей № 111</v>
          </cell>
        </row>
        <row r="82">
          <cell r="B82" t="str">
            <v>Лицей № 34</v>
          </cell>
        </row>
        <row r="83">
          <cell r="B83" t="str">
            <v>Лицей № 84</v>
          </cell>
        </row>
        <row r="84">
          <cell r="B84" t="str">
            <v>ЦРЛ</v>
          </cell>
        </row>
        <row r="85">
          <cell r="B85" t="str">
            <v>ЦДиК</v>
          </cell>
        </row>
        <row r="86">
          <cell r="B86" t="str">
            <v>ЦБ</v>
          </cell>
        </row>
        <row r="87">
          <cell r="B87" t="str">
            <v>Школа № 101</v>
          </cell>
        </row>
        <row r="88">
          <cell r="B88" t="str">
            <v>Школа № 103</v>
          </cell>
        </row>
        <row r="89">
          <cell r="B89" t="str">
            <v>Школа № 106</v>
          </cell>
        </row>
        <row r="90">
          <cell r="B90" t="str">
            <v>Школа № 12</v>
          </cell>
        </row>
        <row r="91">
          <cell r="B91" t="str">
            <v>Школа № 16</v>
          </cell>
        </row>
        <row r="92">
          <cell r="B92" t="str">
            <v>Школа № 2</v>
          </cell>
        </row>
        <row r="93">
          <cell r="B93" t="str">
            <v>Школа № 26</v>
          </cell>
        </row>
        <row r="94">
          <cell r="B94" t="str">
            <v>Школа № 31</v>
          </cell>
        </row>
        <row r="95">
          <cell r="B95" t="str">
            <v>Школа № 4</v>
          </cell>
        </row>
        <row r="96">
          <cell r="B96" t="str">
            <v>Школа № 41</v>
          </cell>
        </row>
        <row r="97">
          <cell r="B97" t="str">
            <v>Школа № 52</v>
          </cell>
        </row>
        <row r="98">
          <cell r="B98" t="str">
            <v>Школа № 55</v>
          </cell>
        </row>
        <row r="99">
          <cell r="B99" t="str">
            <v>Школа № 67</v>
          </cell>
        </row>
        <row r="100">
          <cell r="B100" t="str">
            <v>Школа № 72</v>
          </cell>
        </row>
        <row r="101">
          <cell r="B101" t="str">
            <v>Школа № 91</v>
          </cell>
        </row>
        <row r="102">
          <cell r="B102" t="str">
            <v>Школа № 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tabSelected="1" zoomScalePageLayoutView="0" workbookViewId="0" topLeftCell="A4">
      <selection activeCell="A39" sqref="A39:L39"/>
    </sheetView>
  </sheetViews>
  <sheetFormatPr defaultColWidth="9.140625" defaultRowHeight="12.75"/>
  <cols>
    <col min="1" max="1" width="6.28125" style="132" customWidth="1"/>
    <col min="2" max="2" width="30.8515625" style="54" customWidth="1"/>
    <col min="3" max="3" width="7.140625" style="54" customWidth="1"/>
    <col min="4" max="4" width="8.00390625" style="54" customWidth="1"/>
    <col min="5" max="5" width="7.140625" style="54" customWidth="1"/>
    <col min="6" max="6" width="8.421875" style="54" customWidth="1"/>
    <col min="7" max="7" width="7.8515625" style="54" customWidth="1"/>
    <col min="8" max="8" width="5.8515625" style="54" customWidth="1"/>
    <col min="9" max="9" width="8.8515625" style="54" customWidth="1"/>
    <col min="10" max="10" width="7.57421875" style="54" customWidth="1"/>
    <col min="11" max="11" width="6.7109375" style="54" customWidth="1"/>
    <col min="12" max="12" width="6.00390625" style="54" customWidth="1"/>
    <col min="13" max="14" width="6.421875" style="54" customWidth="1"/>
    <col min="15" max="15" width="7.7109375" style="54" customWidth="1"/>
    <col min="16" max="16" width="10.28125" style="54" customWidth="1"/>
    <col min="17" max="17" width="9.8515625" style="54" customWidth="1"/>
    <col min="18" max="18" width="10.140625" style="54" customWidth="1"/>
    <col min="19" max="19" width="11.28125" style="54" customWidth="1"/>
    <col min="20" max="20" width="9.28125" style="54" customWidth="1"/>
    <col min="21" max="21" width="9.8515625" style="54" customWidth="1"/>
    <col min="22" max="22" width="8.421875" style="54" customWidth="1"/>
    <col min="23" max="23" width="11.28125" style="54" customWidth="1"/>
    <col min="24" max="24" width="10.57421875" style="54" customWidth="1"/>
    <col min="25" max="26" width="13.00390625" style="54" customWidth="1"/>
    <col min="27" max="27" width="12.00390625" style="54" customWidth="1"/>
    <col min="28" max="28" width="9.421875" style="54" customWidth="1"/>
    <col min="29" max="16384" width="9.140625" style="54" customWidth="1"/>
  </cols>
  <sheetData>
    <row r="1" spans="1:27" s="11" customFormat="1" ht="12.75" customHeight="1">
      <c r="A1" s="16"/>
      <c r="Z1" s="169" t="s">
        <v>21</v>
      </c>
      <c r="AA1" s="169"/>
    </row>
    <row r="2" spans="1:21" s="11" customFormat="1" ht="15.75">
      <c r="A2" s="10"/>
      <c r="B2" s="170" t="s">
        <v>148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21" s="13" customFormat="1" ht="15.75" customHeight="1">
      <c r="A3" s="12"/>
      <c r="C3" s="14"/>
      <c r="D3" s="14"/>
      <c r="E3" s="14"/>
      <c r="F3" s="14"/>
      <c r="G3" s="14"/>
      <c r="H3" s="14" t="s">
        <v>16</v>
      </c>
      <c r="I3" s="171" t="s">
        <v>175</v>
      </c>
      <c r="J3" s="171"/>
      <c r="K3" s="171"/>
      <c r="L3" s="171"/>
      <c r="M3" s="171"/>
      <c r="N3" s="171"/>
      <c r="O3" s="171"/>
      <c r="P3" s="14"/>
      <c r="Q3" s="14"/>
      <c r="R3" s="14"/>
      <c r="S3" s="14"/>
      <c r="T3" s="14"/>
      <c r="U3" s="14"/>
    </row>
    <row r="4" spans="1:21" s="11" customFormat="1" ht="15.75" customHeight="1">
      <c r="A4" s="10"/>
      <c r="B4" s="15"/>
      <c r="C4" s="15"/>
      <c r="D4" s="15"/>
      <c r="E4" s="15"/>
      <c r="F4" s="15"/>
      <c r="G4" s="15"/>
      <c r="H4" s="154" t="s">
        <v>3</v>
      </c>
      <c r="I4" s="154"/>
      <c r="J4" s="154"/>
      <c r="K4" s="154"/>
      <c r="L4" s="154"/>
      <c r="M4" s="154"/>
      <c r="N4" s="154"/>
      <c r="O4" s="154"/>
      <c r="P4" s="154"/>
      <c r="Q4" s="15"/>
      <c r="R4" s="15"/>
      <c r="S4" s="15"/>
      <c r="T4" s="15"/>
      <c r="U4" s="15"/>
    </row>
    <row r="5" spans="1:20" s="11" customFormat="1" ht="12.75">
      <c r="A5" s="16"/>
      <c r="B5" s="17" t="s">
        <v>15</v>
      </c>
      <c r="C5" s="18"/>
      <c r="D5" s="18"/>
      <c r="E5" s="155" t="s">
        <v>172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8"/>
      <c r="Q5" s="18"/>
      <c r="R5" s="18"/>
      <c r="S5" s="18"/>
      <c r="T5" s="18"/>
    </row>
    <row r="6" spans="1:15" s="11" customFormat="1" ht="12.75" customHeight="1">
      <c r="A6" s="16"/>
      <c r="E6" s="156" t="s">
        <v>92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1:27" ht="15.75" customHeight="1">
      <c r="A7" s="53"/>
      <c r="B7" s="55"/>
      <c r="C7" s="172"/>
      <c r="D7" s="172"/>
      <c r="E7" s="172"/>
      <c r="F7" s="172"/>
      <c r="G7" s="172"/>
      <c r="H7" s="172"/>
      <c r="I7" s="172"/>
      <c r="J7" s="172"/>
      <c r="K7" s="56"/>
      <c r="L7" s="56"/>
      <c r="M7" s="56"/>
      <c r="N7" s="56"/>
      <c r="O7" s="56"/>
      <c r="P7" s="56"/>
      <c r="Q7" s="56"/>
      <c r="R7" s="56"/>
      <c r="S7" s="56"/>
      <c r="T7" s="56"/>
      <c r="U7" s="55"/>
      <c r="V7" s="55"/>
      <c r="W7" s="55"/>
      <c r="X7" s="55"/>
      <c r="Y7" s="55"/>
      <c r="Z7" s="55"/>
      <c r="AA7" s="11" t="s">
        <v>34</v>
      </c>
    </row>
    <row r="8" spans="1:26" ht="12.75">
      <c r="A8" s="53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8" ht="21.75" customHeight="1">
      <c r="A9" s="168" t="s">
        <v>1</v>
      </c>
      <c r="B9" s="165" t="s">
        <v>70</v>
      </c>
      <c r="C9" s="164" t="s">
        <v>37</v>
      </c>
      <c r="D9" s="164"/>
      <c r="E9" s="164" t="s">
        <v>102</v>
      </c>
      <c r="F9" s="164"/>
      <c r="G9" s="164" t="s">
        <v>19</v>
      </c>
      <c r="H9" s="164" t="s">
        <v>18</v>
      </c>
      <c r="I9" s="164"/>
      <c r="J9" s="164"/>
      <c r="K9" s="164"/>
      <c r="L9" s="164"/>
      <c r="M9" s="164"/>
      <c r="N9" s="164"/>
      <c r="O9" s="161" t="s">
        <v>27</v>
      </c>
      <c r="P9" s="164" t="s">
        <v>94</v>
      </c>
      <c r="Q9" s="164"/>
      <c r="R9" s="164"/>
      <c r="S9" s="164"/>
      <c r="T9" s="164"/>
      <c r="U9" s="164"/>
      <c r="V9" s="164"/>
      <c r="W9" s="161" t="s">
        <v>48</v>
      </c>
      <c r="X9" s="164" t="s">
        <v>49</v>
      </c>
      <c r="Y9" s="165" t="s">
        <v>0</v>
      </c>
      <c r="Z9" s="165"/>
      <c r="AA9" s="161" t="s">
        <v>103</v>
      </c>
      <c r="AB9" s="161" t="s">
        <v>104</v>
      </c>
    </row>
    <row r="10" spans="1:28" ht="12.75">
      <c r="A10" s="168"/>
      <c r="B10" s="165"/>
      <c r="C10" s="164"/>
      <c r="D10" s="164"/>
      <c r="E10" s="164"/>
      <c r="F10" s="164"/>
      <c r="G10" s="164"/>
      <c r="H10" s="164" t="s">
        <v>38</v>
      </c>
      <c r="I10" s="164" t="s">
        <v>39</v>
      </c>
      <c r="J10" s="164" t="s">
        <v>12</v>
      </c>
      <c r="K10" s="164"/>
      <c r="L10" s="164"/>
      <c r="M10" s="164"/>
      <c r="N10" s="164"/>
      <c r="O10" s="162"/>
      <c r="P10" s="164" t="s">
        <v>38</v>
      </c>
      <c r="Q10" s="164" t="s">
        <v>39</v>
      </c>
      <c r="R10" s="164" t="s">
        <v>12</v>
      </c>
      <c r="S10" s="164"/>
      <c r="T10" s="164"/>
      <c r="U10" s="164"/>
      <c r="V10" s="164"/>
      <c r="W10" s="162"/>
      <c r="X10" s="164"/>
      <c r="Y10" s="165" t="s">
        <v>34</v>
      </c>
      <c r="Z10" s="173" t="s">
        <v>13</v>
      </c>
      <c r="AA10" s="162"/>
      <c r="AB10" s="162"/>
    </row>
    <row r="11" spans="1:28" ht="101.25" customHeight="1">
      <c r="A11" s="168"/>
      <c r="B11" s="165"/>
      <c r="C11" s="116" t="s">
        <v>38</v>
      </c>
      <c r="D11" s="116" t="s">
        <v>42</v>
      </c>
      <c r="E11" s="116" t="s">
        <v>41</v>
      </c>
      <c r="F11" s="116" t="s">
        <v>105</v>
      </c>
      <c r="G11" s="164"/>
      <c r="H11" s="164"/>
      <c r="I11" s="164"/>
      <c r="J11" s="116" t="s">
        <v>28</v>
      </c>
      <c r="K11" s="116" t="s">
        <v>106</v>
      </c>
      <c r="L11" s="116" t="s">
        <v>107</v>
      </c>
      <c r="M11" s="116" t="s">
        <v>108</v>
      </c>
      <c r="N11" s="116" t="s">
        <v>109</v>
      </c>
      <c r="O11" s="163"/>
      <c r="P11" s="164"/>
      <c r="Q11" s="164"/>
      <c r="R11" s="116" t="s">
        <v>110</v>
      </c>
      <c r="S11" s="116" t="s">
        <v>111</v>
      </c>
      <c r="T11" s="116" t="s">
        <v>112</v>
      </c>
      <c r="U11" s="116" t="s">
        <v>113</v>
      </c>
      <c r="V11" s="116" t="s">
        <v>114</v>
      </c>
      <c r="W11" s="163"/>
      <c r="X11" s="164"/>
      <c r="Y11" s="165"/>
      <c r="Z11" s="174"/>
      <c r="AA11" s="163"/>
      <c r="AB11" s="163"/>
    </row>
    <row r="12" spans="1:28" s="131" customFormat="1" ht="30" customHeight="1">
      <c r="A12" s="117">
        <v>1</v>
      </c>
      <c r="B12" s="95">
        <v>2</v>
      </c>
      <c r="C12" s="95">
        <v>3</v>
      </c>
      <c r="D12" s="95">
        <v>4</v>
      </c>
      <c r="E12" s="95">
        <v>5</v>
      </c>
      <c r="F12" s="95">
        <v>6</v>
      </c>
      <c r="G12" s="95">
        <v>7</v>
      </c>
      <c r="H12" s="95">
        <v>8</v>
      </c>
      <c r="I12" s="118" t="s">
        <v>126</v>
      </c>
      <c r="J12" s="95">
        <v>10</v>
      </c>
      <c r="K12" s="95">
        <v>11</v>
      </c>
      <c r="L12" s="95">
        <v>12</v>
      </c>
      <c r="M12" s="95">
        <v>13</v>
      </c>
      <c r="N12" s="95">
        <v>14</v>
      </c>
      <c r="O12" s="95">
        <v>15</v>
      </c>
      <c r="P12" s="95">
        <v>16</v>
      </c>
      <c r="Q12" s="118" t="s">
        <v>115</v>
      </c>
      <c r="R12" s="95">
        <v>18</v>
      </c>
      <c r="S12" s="95">
        <v>19</v>
      </c>
      <c r="T12" s="95">
        <v>20</v>
      </c>
      <c r="U12" s="95">
        <v>21</v>
      </c>
      <c r="V12" s="95">
        <v>22</v>
      </c>
      <c r="W12" s="95">
        <v>23</v>
      </c>
      <c r="X12" s="95">
        <v>24</v>
      </c>
      <c r="Y12" s="118" t="s">
        <v>116</v>
      </c>
      <c r="Z12" s="118" t="s">
        <v>117</v>
      </c>
      <c r="AA12" s="119">
        <v>27</v>
      </c>
      <c r="AB12" s="119">
        <v>28</v>
      </c>
    </row>
    <row r="13" spans="1:28" ht="21">
      <c r="A13" s="97" t="s">
        <v>5</v>
      </c>
      <c r="B13" s="120" t="s">
        <v>125</v>
      </c>
      <c r="C13" s="68">
        <f>SUM(C14:C25)</f>
        <v>630</v>
      </c>
      <c r="D13" s="68">
        <f>SUM(D14:D25)</f>
        <v>608</v>
      </c>
      <c r="E13" s="68">
        <f>SUM(E14:E25)</f>
        <v>2003</v>
      </c>
      <c r="F13" s="68">
        <f>SUM(F14:F25)</f>
        <v>167</v>
      </c>
      <c r="G13" s="68">
        <f>E13/I13</f>
        <v>3.294407894736842</v>
      </c>
      <c r="H13" s="68">
        <f aca="true" t="shared" si="0" ref="H13:Y13">SUM(H14:H25)</f>
        <v>630</v>
      </c>
      <c r="I13" s="68">
        <f t="shared" si="0"/>
        <v>608</v>
      </c>
      <c r="J13" s="68">
        <f t="shared" si="0"/>
        <v>376</v>
      </c>
      <c r="K13" s="68">
        <f t="shared" si="0"/>
        <v>32</v>
      </c>
      <c r="L13" s="68">
        <f t="shared" si="0"/>
        <v>147</v>
      </c>
      <c r="M13" s="68">
        <f t="shared" si="0"/>
        <v>6</v>
      </c>
      <c r="N13" s="68">
        <f t="shared" si="0"/>
        <v>47</v>
      </c>
      <c r="O13" s="68">
        <f t="shared" si="0"/>
        <v>137</v>
      </c>
      <c r="P13" s="113">
        <f t="shared" si="0"/>
        <v>10503368.4</v>
      </c>
      <c r="Q13" s="113">
        <f t="shared" si="0"/>
        <v>10159514.590000002</v>
      </c>
      <c r="R13" s="113">
        <f t="shared" si="0"/>
        <v>1764612.54</v>
      </c>
      <c r="S13" s="113">
        <f t="shared" si="0"/>
        <v>788352.54</v>
      </c>
      <c r="T13" s="113">
        <f t="shared" si="0"/>
        <v>3866367.6599999997</v>
      </c>
      <c r="U13" s="113">
        <f t="shared" si="0"/>
        <v>282041.36</v>
      </c>
      <c r="V13" s="113">
        <f t="shared" si="0"/>
        <v>3458140.49</v>
      </c>
      <c r="W13" s="113">
        <f t="shared" si="0"/>
        <v>4679198.970000001</v>
      </c>
      <c r="X13" s="113">
        <f t="shared" si="0"/>
        <v>1512846.3499999999</v>
      </c>
      <c r="Y13" s="113">
        <f t="shared" si="0"/>
        <v>227287.41999999934</v>
      </c>
      <c r="Z13" s="66">
        <f>100-((X13+W13)/(R13+S13+T13)*100)</f>
        <v>3.540670490310177</v>
      </c>
      <c r="AA13" s="68">
        <f>SUM(AA14:AA25)</f>
        <v>74</v>
      </c>
      <c r="AB13" s="68">
        <f>SUM(AB14:AB25)</f>
        <v>10</v>
      </c>
    </row>
    <row r="14" spans="1:28" ht="12.75">
      <c r="A14" s="97" t="s">
        <v>7</v>
      </c>
      <c r="B14" s="94" t="s">
        <v>85</v>
      </c>
      <c r="C14" s="68">
        <f aca="true" t="shared" si="1" ref="C14:D24">H14</f>
        <v>0</v>
      </c>
      <c r="D14" s="68">
        <f t="shared" si="1"/>
        <v>0</v>
      </c>
      <c r="E14" s="69">
        <v>0</v>
      </c>
      <c r="F14" s="69">
        <v>0</v>
      </c>
      <c r="G14" s="68" t="e">
        <f aca="true" t="shared" si="2" ref="G14:G23">E14/I14</f>
        <v>#DIV/0!</v>
      </c>
      <c r="H14" s="69">
        <v>0</v>
      </c>
      <c r="I14" s="70">
        <f>SUM(J14:N14)</f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2">
        <v>0</v>
      </c>
      <c r="P14" s="73">
        <v>0</v>
      </c>
      <c r="Q14" s="74">
        <f>SUM(R14:V14)</f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4">
        <f>(R14+S14+T14)-(X14+W14)</f>
        <v>0</v>
      </c>
      <c r="Z14" s="66" t="e">
        <f aca="true" t="shared" si="3" ref="Z14:Z23">100-((X14+W14)/(R14+S14+T14)*100)</f>
        <v>#DIV/0!</v>
      </c>
      <c r="AA14" s="96">
        <v>0</v>
      </c>
      <c r="AB14" s="96">
        <v>0</v>
      </c>
    </row>
    <row r="15" spans="1:28" ht="12.75">
      <c r="A15" s="97" t="s">
        <v>8</v>
      </c>
      <c r="B15" s="94" t="s">
        <v>86</v>
      </c>
      <c r="C15" s="68">
        <f t="shared" si="1"/>
        <v>0</v>
      </c>
      <c r="D15" s="68">
        <f t="shared" si="1"/>
        <v>0</v>
      </c>
      <c r="E15" s="69">
        <v>0</v>
      </c>
      <c r="F15" s="69">
        <v>0</v>
      </c>
      <c r="G15" s="68" t="e">
        <f t="shared" si="2"/>
        <v>#DIV/0!</v>
      </c>
      <c r="H15" s="69">
        <v>0</v>
      </c>
      <c r="I15" s="70">
        <f aca="true" t="shared" si="4" ref="I15:I27">SUM(J15:N15)</f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2">
        <v>0</v>
      </c>
      <c r="P15" s="73">
        <v>0</v>
      </c>
      <c r="Q15" s="74">
        <f aca="true" t="shared" si="5" ref="Q15:Q24">SUM(R15:V15)</f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4">
        <f aca="true" t="shared" si="6" ref="Y15:Y24">(R15+S15+T15)-(X15+W15)</f>
        <v>0</v>
      </c>
      <c r="Z15" s="66" t="e">
        <f t="shared" si="3"/>
        <v>#DIV/0!</v>
      </c>
      <c r="AA15" s="96">
        <v>0</v>
      </c>
      <c r="AB15" s="96">
        <v>0</v>
      </c>
    </row>
    <row r="16" spans="1:28" ht="12.75">
      <c r="A16" s="97" t="s">
        <v>9</v>
      </c>
      <c r="B16" s="94" t="s">
        <v>87</v>
      </c>
      <c r="C16" s="68">
        <f t="shared" si="1"/>
        <v>0</v>
      </c>
      <c r="D16" s="68">
        <f t="shared" si="1"/>
        <v>0</v>
      </c>
      <c r="E16" s="69">
        <v>0</v>
      </c>
      <c r="F16" s="69">
        <v>0</v>
      </c>
      <c r="G16" s="68" t="e">
        <f t="shared" si="2"/>
        <v>#DIV/0!</v>
      </c>
      <c r="H16" s="69">
        <v>0</v>
      </c>
      <c r="I16" s="70">
        <f t="shared" si="4"/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2">
        <v>0</v>
      </c>
      <c r="P16" s="73">
        <v>0</v>
      </c>
      <c r="Q16" s="74">
        <f t="shared" si="5"/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4">
        <f t="shared" si="6"/>
        <v>0</v>
      </c>
      <c r="Z16" s="66" t="e">
        <f t="shared" si="3"/>
        <v>#DIV/0!</v>
      </c>
      <c r="AA16" s="96">
        <v>0</v>
      </c>
      <c r="AB16" s="96">
        <v>0</v>
      </c>
    </row>
    <row r="17" spans="1:28" ht="12.75">
      <c r="A17" s="97" t="s">
        <v>29</v>
      </c>
      <c r="B17" s="94" t="s">
        <v>118</v>
      </c>
      <c r="C17" s="68">
        <f t="shared" si="1"/>
        <v>12</v>
      </c>
      <c r="D17" s="68">
        <f t="shared" si="1"/>
        <v>5</v>
      </c>
      <c r="E17" s="69">
        <v>15</v>
      </c>
      <c r="F17" s="69">
        <v>2</v>
      </c>
      <c r="G17" s="68">
        <f t="shared" si="2"/>
        <v>3</v>
      </c>
      <c r="H17" s="69">
        <v>12</v>
      </c>
      <c r="I17" s="70">
        <f t="shared" si="4"/>
        <v>5</v>
      </c>
      <c r="J17" s="71">
        <v>4</v>
      </c>
      <c r="K17" s="71">
        <v>0</v>
      </c>
      <c r="L17" s="71">
        <v>1</v>
      </c>
      <c r="M17" s="71">
        <v>0</v>
      </c>
      <c r="N17" s="71">
        <v>0</v>
      </c>
      <c r="O17" s="72">
        <v>0</v>
      </c>
      <c r="P17" s="73">
        <v>127998.1</v>
      </c>
      <c r="Q17" s="74">
        <f t="shared" si="5"/>
        <v>79525.15000000001</v>
      </c>
      <c r="R17" s="73">
        <v>70525.85</v>
      </c>
      <c r="S17" s="73">
        <v>0</v>
      </c>
      <c r="T17" s="73">
        <v>8999.3</v>
      </c>
      <c r="U17" s="73">
        <v>0</v>
      </c>
      <c r="V17" s="73">
        <v>0</v>
      </c>
      <c r="W17" s="73">
        <v>8493.7</v>
      </c>
      <c r="X17" s="73">
        <v>61720.93</v>
      </c>
      <c r="Y17" s="74">
        <f t="shared" si="6"/>
        <v>9310.520000000004</v>
      </c>
      <c r="Z17" s="66">
        <f t="shared" si="3"/>
        <v>11.707642173576545</v>
      </c>
      <c r="AA17" s="96">
        <v>0</v>
      </c>
      <c r="AB17" s="96">
        <v>0</v>
      </c>
    </row>
    <row r="18" spans="1:28" ht="22.5">
      <c r="A18" s="97" t="s">
        <v>30</v>
      </c>
      <c r="B18" s="94" t="s">
        <v>150</v>
      </c>
      <c r="C18" s="68">
        <f>H18</f>
        <v>2</v>
      </c>
      <c r="D18" s="68">
        <f>I18</f>
        <v>2</v>
      </c>
      <c r="E18" s="69">
        <v>2</v>
      </c>
      <c r="F18" s="69">
        <v>0</v>
      </c>
      <c r="G18" s="68">
        <f>E18/I18</f>
        <v>1</v>
      </c>
      <c r="H18" s="69">
        <v>2</v>
      </c>
      <c r="I18" s="70">
        <f>SUM(J18:N18)</f>
        <v>2</v>
      </c>
      <c r="J18" s="71">
        <v>0</v>
      </c>
      <c r="K18" s="71">
        <v>0</v>
      </c>
      <c r="L18" s="71">
        <v>2</v>
      </c>
      <c r="M18" s="71">
        <v>0</v>
      </c>
      <c r="N18" s="71">
        <v>0</v>
      </c>
      <c r="O18" s="72">
        <v>0</v>
      </c>
      <c r="P18" s="73">
        <v>4916</v>
      </c>
      <c r="Q18" s="74">
        <f>SUM(R18:V18)</f>
        <v>4916</v>
      </c>
      <c r="R18" s="73">
        <v>0</v>
      </c>
      <c r="S18" s="73">
        <v>0</v>
      </c>
      <c r="T18" s="73">
        <v>4916</v>
      </c>
      <c r="U18" s="73">
        <v>0</v>
      </c>
      <c r="V18" s="73">
        <v>0</v>
      </c>
      <c r="W18" s="73">
        <v>4916</v>
      </c>
      <c r="X18" s="73">
        <v>0</v>
      </c>
      <c r="Y18" s="74">
        <f>(R18+S18+T18)-(X18+W18)</f>
        <v>0</v>
      </c>
      <c r="Z18" s="66">
        <f>100-((X18+W18)/(R18+S18+T18)*100)</f>
        <v>0</v>
      </c>
      <c r="AA18" s="96">
        <v>0</v>
      </c>
      <c r="AB18" s="96">
        <v>0</v>
      </c>
    </row>
    <row r="19" spans="1:28" ht="22.5">
      <c r="A19" s="97" t="s">
        <v>31</v>
      </c>
      <c r="B19" s="94" t="s">
        <v>151</v>
      </c>
      <c r="C19" s="68">
        <f>H19</f>
        <v>0</v>
      </c>
      <c r="D19" s="68">
        <f>I19</f>
        <v>0</v>
      </c>
      <c r="E19" s="69">
        <v>0</v>
      </c>
      <c r="F19" s="69">
        <v>0</v>
      </c>
      <c r="G19" s="68" t="e">
        <f>E19/I19</f>
        <v>#DIV/0!</v>
      </c>
      <c r="H19" s="69">
        <v>0</v>
      </c>
      <c r="I19" s="70">
        <f>SUM(J19:N19)</f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2">
        <v>0</v>
      </c>
      <c r="P19" s="73">
        <v>0</v>
      </c>
      <c r="Q19" s="74">
        <f>SUM(R19:V19)</f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4">
        <f>(R19+S19+T19)-(X19+W19)</f>
        <v>0</v>
      </c>
      <c r="Z19" s="66" t="e">
        <f>100-((X19+W19)/(R19+S19+T19)*100)</f>
        <v>#DIV/0!</v>
      </c>
      <c r="AA19" s="96">
        <v>0</v>
      </c>
      <c r="AB19" s="96">
        <v>0</v>
      </c>
    </row>
    <row r="20" spans="1:28" ht="12.75">
      <c r="A20" s="97" t="s">
        <v>32</v>
      </c>
      <c r="B20" s="94" t="s">
        <v>88</v>
      </c>
      <c r="C20" s="68">
        <f t="shared" si="1"/>
        <v>586</v>
      </c>
      <c r="D20" s="68">
        <f t="shared" si="1"/>
        <v>571</v>
      </c>
      <c r="E20" s="69">
        <v>1888</v>
      </c>
      <c r="F20" s="69">
        <v>163</v>
      </c>
      <c r="G20" s="68">
        <f t="shared" si="2"/>
        <v>3.306479859894921</v>
      </c>
      <c r="H20" s="69">
        <v>586</v>
      </c>
      <c r="I20" s="70">
        <f t="shared" si="4"/>
        <v>571</v>
      </c>
      <c r="J20" s="71">
        <v>348</v>
      </c>
      <c r="K20" s="71">
        <v>32</v>
      </c>
      <c r="L20" s="71">
        <v>140</v>
      </c>
      <c r="M20" s="71">
        <v>6</v>
      </c>
      <c r="N20" s="71">
        <v>45</v>
      </c>
      <c r="O20" s="72">
        <v>137</v>
      </c>
      <c r="P20" s="73">
        <v>10365293.96</v>
      </c>
      <c r="Q20" s="74">
        <f t="shared" si="5"/>
        <v>10069764.940000001</v>
      </c>
      <c r="R20" s="73">
        <v>1689983.48</v>
      </c>
      <c r="S20" s="73">
        <v>788352.54</v>
      </c>
      <c r="T20" s="73">
        <v>3851487.07</v>
      </c>
      <c r="U20" s="73">
        <v>282041.36</v>
      </c>
      <c r="V20" s="73">
        <v>3457900.49</v>
      </c>
      <c r="W20" s="73">
        <v>4664851.08</v>
      </c>
      <c r="X20" s="73">
        <v>1448091.48</v>
      </c>
      <c r="Y20" s="74">
        <f t="shared" si="6"/>
        <v>216880.52999999933</v>
      </c>
      <c r="Z20" s="66">
        <f t="shared" si="3"/>
        <v>3.426328459994906</v>
      </c>
      <c r="AA20" s="96">
        <v>74</v>
      </c>
      <c r="AB20" s="96">
        <v>10</v>
      </c>
    </row>
    <row r="21" spans="1:28" ht="12.75">
      <c r="A21" s="97" t="s">
        <v>120</v>
      </c>
      <c r="B21" s="94" t="s">
        <v>89</v>
      </c>
      <c r="C21" s="68">
        <f t="shared" si="1"/>
        <v>0</v>
      </c>
      <c r="D21" s="68">
        <f t="shared" si="1"/>
        <v>0</v>
      </c>
      <c r="E21" s="69">
        <v>0</v>
      </c>
      <c r="F21" s="69">
        <v>0</v>
      </c>
      <c r="G21" s="68" t="e">
        <f t="shared" si="2"/>
        <v>#DIV/0!</v>
      </c>
      <c r="H21" s="69">
        <v>0</v>
      </c>
      <c r="I21" s="70">
        <f t="shared" si="4"/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2" t="s">
        <v>14</v>
      </c>
      <c r="P21" s="73">
        <v>0</v>
      </c>
      <c r="Q21" s="74">
        <f t="shared" si="5"/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4">
        <f t="shared" si="6"/>
        <v>0</v>
      </c>
      <c r="Z21" s="66" t="e">
        <f t="shared" si="3"/>
        <v>#DIV/0!</v>
      </c>
      <c r="AA21" s="96">
        <v>0</v>
      </c>
      <c r="AB21" s="96">
        <v>0</v>
      </c>
    </row>
    <row r="22" spans="1:28" ht="12.75">
      <c r="A22" s="97" t="s">
        <v>121</v>
      </c>
      <c r="B22" s="94" t="s">
        <v>119</v>
      </c>
      <c r="C22" s="68">
        <f t="shared" si="1"/>
        <v>20</v>
      </c>
      <c r="D22" s="68">
        <f t="shared" si="1"/>
        <v>20</v>
      </c>
      <c r="E22" s="69">
        <v>76</v>
      </c>
      <c r="F22" s="69">
        <v>2</v>
      </c>
      <c r="G22" s="68">
        <f t="shared" si="2"/>
        <v>3.8</v>
      </c>
      <c r="H22" s="69">
        <v>20</v>
      </c>
      <c r="I22" s="70">
        <f t="shared" si="4"/>
        <v>20</v>
      </c>
      <c r="J22" s="71">
        <v>16</v>
      </c>
      <c r="K22" s="71">
        <v>0</v>
      </c>
      <c r="L22" s="71">
        <v>3</v>
      </c>
      <c r="M22" s="71">
        <v>0</v>
      </c>
      <c r="N22" s="71">
        <v>1</v>
      </c>
      <c r="O22" s="72" t="s">
        <v>14</v>
      </c>
      <c r="P22" s="73">
        <v>5160.34</v>
      </c>
      <c r="Q22" s="74">
        <f t="shared" si="5"/>
        <v>5308.5</v>
      </c>
      <c r="R22" s="73">
        <v>4103.21</v>
      </c>
      <c r="S22" s="73">
        <v>0</v>
      </c>
      <c r="T22" s="73">
        <v>965.29</v>
      </c>
      <c r="U22" s="73">
        <v>0</v>
      </c>
      <c r="V22" s="73">
        <v>240</v>
      </c>
      <c r="W22" s="73">
        <v>938.19</v>
      </c>
      <c r="X22" s="73">
        <v>3033.94</v>
      </c>
      <c r="Y22" s="74">
        <f t="shared" si="6"/>
        <v>1096.37</v>
      </c>
      <c r="Z22" s="66">
        <f t="shared" si="3"/>
        <v>21.63105455262898</v>
      </c>
      <c r="AA22" s="96">
        <v>0</v>
      </c>
      <c r="AB22" s="96">
        <v>0</v>
      </c>
    </row>
    <row r="23" spans="1:28" ht="12.75">
      <c r="A23" s="97" t="s">
        <v>123</v>
      </c>
      <c r="B23" s="94" t="s">
        <v>90</v>
      </c>
      <c r="C23" s="68">
        <f t="shared" si="1"/>
        <v>0</v>
      </c>
      <c r="D23" s="68">
        <f t="shared" si="1"/>
        <v>0</v>
      </c>
      <c r="E23" s="69">
        <v>0</v>
      </c>
      <c r="F23" s="69">
        <v>0</v>
      </c>
      <c r="G23" s="68" t="e">
        <f t="shared" si="2"/>
        <v>#DIV/0!</v>
      </c>
      <c r="H23" s="69">
        <v>0</v>
      </c>
      <c r="I23" s="70">
        <f t="shared" si="4"/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2" t="s">
        <v>14</v>
      </c>
      <c r="P23" s="73">
        <v>0</v>
      </c>
      <c r="Q23" s="74">
        <f t="shared" si="5"/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4">
        <f t="shared" si="6"/>
        <v>0</v>
      </c>
      <c r="Z23" s="66" t="e">
        <f t="shared" si="3"/>
        <v>#DIV/0!</v>
      </c>
      <c r="AA23" s="96">
        <v>0</v>
      </c>
      <c r="AB23" s="96">
        <v>0</v>
      </c>
    </row>
    <row r="24" spans="1:28" ht="22.5">
      <c r="A24" s="97" t="s">
        <v>165</v>
      </c>
      <c r="B24" s="94" t="s">
        <v>122</v>
      </c>
      <c r="C24" s="68">
        <f t="shared" si="1"/>
        <v>0</v>
      </c>
      <c r="D24" s="68">
        <f t="shared" si="1"/>
        <v>0</v>
      </c>
      <c r="E24" s="69">
        <v>0</v>
      </c>
      <c r="F24" s="69">
        <v>0</v>
      </c>
      <c r="G24" s="68" t="e">
        <f>E24/I24</f>
        <v>#DIV/0!</v>
      </c>
      <c r="H24" s="69">
        <v>0</v>
      </c>
      <c r="I24" s="70">
        <f t="shared" si="4"/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2" t="s">
        <v>14</v>
      </c>
      <c r="P24" s="73">
        <v>0</v>
      </c>
      <c r="Q24" s="74">
        <f t="shared" si="5"/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4">
        <f t="shared" si="6"/>
        <v>0</v>
      </c>
      <c r="Z24" s="66" t="e">
        <f>100-((X24+W24)/(R24+S24+T24)*100)</f>
        <v>#DIV/0!</v>
      </c>
      <c r="AA24" s="96">
        <v>0</v>
      </c>
      <c r="AB24" s="96">
        <v>0</v>
      </c>
    </row>
    <row r="25" spans="1:28" ht="12.75">
      <c r="A25" s="97" t="s">
        <v>166</v>
      </c>
      <c r="B25" s="94" t="s">
        <v>33</v>
      </c>
      <c r="C25" s="68">
        <f>H25</f>
        <v>10</v>
      </c>
      <c r="D25" s="68">
        <f>I25</f>
        <v>10</v>
      </c>
      <c r="E25" s="69">
        <v>22</v>
      </c>
      <c r="F25" s="69">
        <v>0</v>
      </c>
      <c r="G25" s="68">
        <f>E25/I25</f>
        <v>2.2</v>
      </c>
      <c r="H25" s="69">
        <v>10</v>
      </c>
      <c r="I25" s="70">
        <f t="shared" si="4"/>
        <v>10</v>
      </c>
      <c r="J25" s="71">
        <v>8</v>
      </c>
      <c r="K25" s="71">
        <v>0</v>
      </c>
      <c r="L25" s="71">
        <v>1</v>
      </c>
      <c r="M25" s="71">
        <v>0</v>
      </c>
      <c r="N25" s="71">
        <v>1</v>
      </c>
      <c r="O25" s="72" t="s">
        <v>14</v>
      </c>
      <c r="P25" s="72" t="s">
        <v>14</v>
      </c>
      <c r="Q25" s="77" t="s">
        <v>17</v>
      </c>
      <c r="R25" s="77" t="s">
        <v>17</v>
      </c>
      <c r="S25" s="77" t="s">
        <v>17</v>
      </c>
      <c r="T25" s="77" t="s">
        <v>17</v>
      </c>
      <c r="U25" s="77" t="s">
        <v>17</v>
      </c>
      <c r="V25" s="77" t="s">
        <v>17</v>
      </c>
      <c r="W25" s="77" t="s">
        <v>17</v>
      </c>
      <c r="X25" s="77" t="s">
        <v>17</v>
      </c>
      <c r="Y25" s="77" t="s">
        <v>17</v>
      </c>
      <c r="Z25" s="121" t="s">
        <v>17</v>
      </c>
      <c r="AA25" s="77" t="s">
        <v>17</v>
      </c>
      <c r="AB25" s="121" t="s">
        <v>17</v>
      </c>
    </row>
    <row r="26" spans="1:28" s="11" customFormat="1" ht="17.25" customHeight="1">
      <c r="A26" s="122" t="s">
        <v>23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4"/>
      <c r="W26" s="124"/>
      <c r="X26" s="124"/>
      <c r="Y26" s="124"/>
      <c r="Z26" s="124"/>
      <c r="AA26" s="124"/>
      <c r="AB26" s="124"/>
    </row>
    <row r="27" spans="1:28" s="11" customFormat="1" ht="21.75" customHeight="1">
      <c r="A27" s="125" t="s">
        <v>6</v>
      </c>
      <c r="B27" s="126" t="s">
        <v>36</v>
      </c>
      <c r="C27" s="68">
        <f>H27</f>
        <v>490</v>
      </c>
      <c r="D27" s="68">
        <f>I27</f>
        <v>477</v>
      </c>
      <c r="E27" s="19">
        <v>1664</v>
      </c>
      <c r="F27" s="19">
        <v>114</v>
      </c>
      <c r="G27" s="68">
        <f>E27/I27</f>
        <v>3.488469601677149</v>
      </c>
      <c r="H27" s="19">
        <v>490</v>
      </c>
      <c r="I27" s="70">
        <f t="shared" si="4"/>
        <v>477</v>
      </c>
      <c r="J27" s="19">
        <v>319</v>
      </c>
      <c r="K27" s="19">
        <v>18</v>
      </c>
      <c r="L27" s="19">
        <v>112</v>
      </c>
      <c r="M27" s="19">
        <v>5</v>
      </c>
      <c r="N27" s="129">
        <v>23</v>
      </c>
      <c r="O27" s="19">
        <v>117</v>
      </c>
      <c r="P27" s="127">
        <v>2824147</v>
      </c>
      <c r="Q27" s="74">
        <f>SUM(R27:V27)</f>
        <v>2655438.9</v>
      </c>
      <c r="R27" s="127">
        <v>924640.48</v>
      </c>
      <c r="S27" s="127">
        <v>438143.54</v>
      </c>
      <c r="T27" s="127">
        <v>1040249.07</v>
      </c>
      <c r="U27" s="128">
        <v>175853.5</v>
      </c>
      <c r="V27" s="130">
        <v>76552.31</v>
      </c>
      <c r="W27" s="130">
        <v>1473369.08</v>
      </c>
      <c r="X27" s="130">
        <v>722920.48</v>
      </c>
      <c r="Y27" s="74">
        <f>(R27+S27+T27)-(X27+W27)</f>
        <v>206743.5299999998</v>
      </c>
      <c r="Z27" s="66">
        <f>100-((X27+W27)/(R27+S27+T27)*100)</f>
        <v>8.603440829023285</v>
      </c>
      <c r="AA27" s="124">
        <v>32</v>
      </c>
      <c r="AB27" s="124">
        <v>6</v>
      </c>
    </row>
    <row r="28" spans="10:16" ht="12.75">
      <c r="J28" s="133"/>
      <c r="K28" s="133"/>
      <c r="L28" s="133"/>
      <c r="M28" s="133"/>
      <c r="N28" s="133"/>
      <c r="O28" s="133"/>
      <c r="P28" s="133"/>
    </row>
    <row r="29" spans="10:16" ht="12.75">
      <c r="J29" s="133"/>
      <c r="K29" s="133"/>
      <c r="L29" s="133"/>
      <c r="M29" s="133"/>
      <c r="N29" s="133"/>
      <c r="O29" s="133"/>
      <c r="P29" s="133"/>
    </row>
    <row r="30" spans="1:18" ht="12.75">
      <c r="A30" s="159" t="s">
        <v>50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</row>
    <row r="31" spans="1:23" s="135" customFormat="1" ht="29.25" customHeight="1">
      <c r="A31" s="160" t="s">
        <v>149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34"/>
      <c r="W31" s="134"/>
    </row>
    <row r="32" spans="1:18" s="137" customFormat="1" ht="12.75">
      <c r="A32" s="157" t="s">
        <v>93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36"/>
    </row>
    <row r="33" spans="1:18" s="138" customFormat="1" ht="12.75">
      <c r="A33" s="158" t="s">
        <v>127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36"/>
    </row>
    <row r="34" spans="1:17" s="11" customFormat="1" ht="12.75">
      <c r="A34" s="158" t="s">
        <v>96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1:17" s="11" customFormat="1" ht="12.75">
      <c r="A35" s="158" t="s">
        <v>97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1:23" s="135" customFormat="1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34"/>
      <c r="W36" s="134"/>
    </row>
    <row r="37" spans="1:26" ht="15.75">
      <c r="A37" s="139" t="s">
        <v>124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15" ht="12.7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</row>
    <row r="39" spans="1:12" s="11" customFormat="1" ht="15.75">
      <c r="A39" s="167" t="s">
        <v>178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7" s="11" customFormat="1" ht="15.75">
      <c r="A40" s="12"/>
      <c r="E40" s="169" t="s">
        <v>4</v>
      </c>
      <c r="F40" s="169"/>
      <c r="G40" s="115"/>
    </row>
    <row r="41" s="11" customFormat="1" ht="12.75">
      <c r="B41" s="137"/>
    </row>
  </sheetData>
  <sheetProtection password="CC37" sheet="1" formatCells="0" formatColumns="0" formatRows="0"/>
  <mergeCells count="37">
    <mergeCell ref="Z1:AA1"/>
    <mergeCell ref="B2:U2"/>
    <mergeCell ref="I3:O3"/>
    <mergeCell ref="E40:F40"/>
    <mergeCell ref="AA9:AA11"/>
    <mergeCell ref="C7:J7"/>
    <mergeCell ref="Y10:Y11"/>
    <mergeCell ref="Z10:Z11"/>
    <mergeCell ref="O9:O11"/>
    <mergeCell ref="P9:V9"/>
    <mergeCell ref="A36:U36"/>
    <mergeCell ref="A35:Q35"/>
    <mergeCell ref="A39:L39"/>
    <mergeCell ref="A9:A11"/>
    <mergeCell ref="B9:B11"/>
    <mergeCell ref="C9:D10"/>
    <mergeCell ref="E9:F10"/>
    <mergeCell ref="G9:G11"/>
    <mergeCell ref="H9:N9"/>
    <mergeCell ref="AB9:AB11"/>
    <mergeCell ref="H10:H11"/>
    <mergeCell ref="I10:I11"/>
    <mergeCell ref="J10:N10"/>
    <mergeCell ref="P10:P11"/>
    <mergeCell ref="Q10:Q11"/>
    <mergeCell ref="R10:V10"/>
    <mergeCell ref="W9:W11"/>
    <mergeCell ref="X9:X11"/>
    <mergeCell ref="Y9:Z9"/>
    <mergeCell ref="H4:P4"/>
    <mergeCell ref="E5:O5"/>
    <mergeCell ref="E6:O6"/>
    <mergeCell ref="A32:Q32"/>
    <mergeCell ref="A33:Q33"/>
    <mergeCell ref="A34:Q34"/>
    <mergeCell ref="A30:R30"/>
    <mergeCell ref="A31:U31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.28125" style="23" customWidth="1"/>
    <col min="2" max="2" width="25.421875" style="24" customWidth="1"/>
    <col min="3" max="3" width="10.28125" style="24" customWidth="1"/>
    <col min="4" max="4" width="7.140625" style="24" customWidth="1"/>
    <col min="5" max="5" width="8.00390625" style="24" customWidth="1"/>
    <col min="6" max="6" width="7.140625" style="24" customWidth="1"/>
    <col min="7" max="7" width="8.421875" style="24" customWidth="1"/>
    <col min="8" max="8" width="7.8515625" style="24" customWidth="1"/>
    <col min="9" max="9" width="5.8515625" style="24" customWidth="1"/>
    <col min="10" max="10" width="8.8515625" style="24" customWidth="1"/>
    <col min="11" max="11" width="7.57421875" style="24" customWidth="1"/>
    <col min="12" max="12" width="6.7109375" style="24" customWidth="1"/>
    <col min="13" max="13" width="6.00390625" style="24" customWidth="1"/>
    <col min="14" max="15" width="6.421875" style="24" customWidth="1"/>
    <col min="16" max="16" width="7.7109375" style="24" customWidth="1"/>
    <col min="17" max="17" width="8.140625" style="24" customWidth="1"/>
    <col min="18" max="18" width="8.421875" style="24" customWidth="1"/>
    <col min="19" max="19" width="10.140625" style="24" customWidth="1"/>
    <col min="20" max="20" width="11.28125" style="24" customWidth="1"/>
    <col min="21" max="21" width="9.28125" style="24" customWidth="1"/>
    <col min="22" max="22" width="9.8515625" style="24" customWidth="1"/>
    <col min="23" max="23" width="8.421875" style="24" customWidth="1"/>
    <col min="24" max="24" width="11.28125" style="24" customWidth="1"/>
    <col min="25" max="25" width="10.57421875" style="24" customWidth="1"/>
    <col min="26" max="26" width="10.421875" style="24" customWidth="1"/>
    <col min="27" max="27" width="13.00390625" style="24" customWidth="1"/>
    <col min="28" max="28" width="12.00390625" style="24" customWidth="1"/>
    <col min="29" max="29" width="9.421875" style="24" customWidth="1"/>
    <col min="30" max="30" width="9.140625" style="24" customWidth="1"/>
    <col min="31" max="31" width="18.00390625" style="24" customWidth="1"/>
    <col min="32" max="16384" width="9.140625" style="24" customWidth="1"/>
  </cols>
  <sheetData>
    <row r="1" spans="1:27" s="6" customFormat="1" ht="12.75" customHeight="1">
      <c r="A1" s="8"/>
      <c r="Z1" s="181" t="s">
        <v>69</v>
      </c>
      <c r="AA1" s="181"/>
    </row>
    <row r="2" spans="1:23" s="11" customFormat="1" ht="15.75">
      <c r="A2" s="10"/>
      <c r="B2" s="170" t="s">
        <v>152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4" s="13" customFormat="1" ht="15.75" customHeight="1">
      <c r="A3" s="12"/>
      <c r="D3" s="14"/>
      <c r="E3" s="14"/>
      <c r="F3" s="14"/>
      <c r="G3" s="14"/>
      <c r="H3" s="14"/>
      <c r="I3" s="14"/>
      <c r="J3" s="14" t="s">
        <v>16</v>
      </c>
      <c r="K3" s="171" t="s">
        <v>175</v>
      </c>
      <c r="L3" s="171"/>
      <c r="M3" s="171"/>
      <c r="N3" s="171"/>
      <c r="O3" s="171"/>
      <c r="P3" s="171"/>
      <c r="Q3" s="171"/>
      <c r="R3" s="14"/>
      <c r="S3" s="14"/>
      <c r="T3" s="14"/>
      <c r="U3" s="14"/>
      <c r="V3" s="14"/>
      <c r="W3" s="14"/>
      <c r="X3" s="14"/>
    </row>
    <row r="4" spans="1:24" s="11" customFormat="1" ht="15" customHeight="1">
      <c r="A4" s="10"/>
      <c r="B4" s="15"/>
      <c r="C4" s="15"/>
      <c r="D4" s="15"/>
      <c r="E4" s="15"/>
      <c r="F4" s="15"/>
      <c r="G4" s="15"/>
      <c r="H4" s="15"/>
      <c r="I4" s="15"/>
      <c r="J4" s="175" t="s">
        <v>3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5"/>
      <c r="X4" s="15"/>
    </row>
    <row r="5" spans="1:28" s="54" customFormat="1" ht="15.75" customHeight="1">
      <c r="A5" s="53"/>
      <c r="B5" s="55"/>
      <c r="C5" s="55"/>
      <c r="D5" s="172"/>
      <c r="E5" s="172"/>
      <c r="F5" s="172"/>
      <c r="G5" s="172"/>
      <c r="H5" s="172"/>
      <c r="I5" s="172"/>
      <c r="J5" s="172"/>
      <c r="K5" s="172"/>
      <c r="L5" s="56"/>
      <c r="M5" s="56"/>
      <c r="N5" s="56"/>
      <c r="O5" s="56"/>
      <c r="P5" s="56"/>
      <c r="Q5" s="56"/>
      <c r="R5" s="56"/>
      <c r="S5" s="56"/>
      <c r="T5" s="56"/>
      <c r="U5" s="56"/>
      <c r="V5" s="55"/>
      <c r="W5" s="55"/>
      <c r="X5" s="55"/>
      <c r="Y5" s="55"/>
      <c r="Z5" s="55"/>
      <c r="AA5" s="55"/>
      <c r="AB5" s="11" t="s">
        <v>34</v>
      </c>
    </row>
    <row r="6" spans="1:27" s="54" customFormat="1" ht="12.75">
      <c r="A6" s="53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31" ht="21.75" customHeight="1">
      <c r="A7" s="194" t="s">
        <v>1</v>
      </c>
      <c r="B7" s="191" t="s">
        <v>70</v>
      </c>
      <c r="C7" s="182" t="s">
        <v>71</v>
      </c>
      <c r="D7" s="190" t="s">
        <v>37</v>
      </c>
      <c r="E7" s="190"/>
      <c r="F7" s="190" t="s">
        <v>102</v>
      </c>
      <c r="G7" s="190"/>
      <c r="H7" s="190" t="s">
        <v>19</v>
      </c>
      <c r="I7" s="190" t="s">
        <v>18</v>
      </c>
      <c r="J7" s="190"/>
      <c r="K7" s="190"/>
      <c r="L7" s="190"/>
      <c r="M7" s="190"/>
      <c r="N7" s="190"/>
      <c r="O7" s="190"/>
      <c r="P7" s="187" t="s">
        <v>27</v>
      </c>
      <c r="Q7" s="190" t="s">
        <v>94</v>
      </c>
      <c r="R7" s="190"/>
      <c r="S7" s="190"/>
      <c r="T7" s="190"/>
      <c r="U7" s="190"/>
      <c r="V7" s="190"/>
      <c r="W7" s="190"/>
      <c r="X7" s="187" t="s">
        <v>48</v>
      </c>
      <c r="Y7" s="190" t="s">
        <v>49</v>
      </c>
      <c r="Z7" s="191" t="s">
        <v>0</v>
      </c>
      <c r="AA7" s="191"/>
      <c r="AB7" s="187" t="s">
        <v>103</v>
      </c>
      <c r="AC7" s="187" t="s">
        <v>104</v>
      </c>
      <c r="AD7" s="176" t="s">
        <v>72</v>
      </c>
      <c r="AE7" s="176" t="s">
        <v>129</v>
      </c>
    </row>
    <row r="8" spans="1:31" ht="12.75">
      <c r="A8" s="194"/>
      <c r="B8" s="191"/>
      <c r="C8" s="182"/>
      <c r="D8" s="190"/>
      <c r="E8" s="190"/>
      <c r="F8" s="190"/>
      <c r="G8" s="190"/>
      <c r="H8" s="190"/>
      <c r="I8" s="190" t="s">
        <v>38</v>
      </c>
      <c r="J8" s="190" t="s">
        <v>39</v>
      </c>
      <c r="K8" s="190" t="s">
        <v>12</v>
      </c>
      <c r="L8" s="190"/>
      <c r="M8" s="190"/>
      <c r="N8" s="190"/>
      <c r="O8" s="190"/>
      <c r="P8" s="188"/>
      <c r="Q8" s="190" t="s">
        <v>38</v>
      </c>
      <c r="R8" s="190" t="s">
        <v>39</v>
      </c>
      <c r="S8" s="190" t="s">
        <v>12</v>
      </c>
      <c r="T8" s="190"/>
      <c r="U8" s="190"/>
      <c r="V8" s="190"/>
      <c r="W8" s="190"/>
      <c r="X8" s="188"/>
      <c r="Y8" s="190"/>
      <c r="Z8" s="191" t="s">
        <v>34</v>
      </c>
      <c r="AA8" s="192" t="s">
        <v>13</v>
      </c>
      <c r="AB8" s="188"/>
      <c r="AC8" s="188"/>
      <c r="AD8" s="177"/>
      <c r="AE8" s="177"/>
    </row>
    <row r="9" spans="1:31" ht="101.25" customHeight="1">
      <c r="A9" s="194"/>
      <c r="B9" s="191"/>
      <c r="C9" s="182"/>
      <c r="D9" s="57" t="s">
        <v>38</v>
      </c>
      <c r="E9" s="57" t="s">
        <v>42</v>
      </c>
      <c r="F9" s="57" t="s">
        <v>41</v>
      </c>
      <c r="G9" s="57" t="s">
        <v>105</v>
      </c>
      <c r="H9" s="190"/>
      <c r="I9" s="190"/>
      <c r="J9" s="190"/>
      <c r="K9" s="57" t="s">
        <v>28</v>
      </c>
      <c r="L9" s="57" t="s">
        <v>106</v>
      </c>
      <c r="M9" s="57" t="s">
        <v>107</v>
      </c>
      <c r="N9" s="57" t="s">
        <v>108</v>
      </c>
      <c r="O9" s="57" t="s">
        <v>109</v>
      </c>
      <c r="P9" s="189"/>
      <c r="Q9" s="190"/>
      <c r="R9" s="190"/>
      <c r="S9" s="57" t="s">
        <v>110</v>
      </c>
      <c r="T9" s="57" t="s">
        <v>111</v>
      </c>
      <c r="U9" s="57" t="s">
        <v>112</v>
      </c>
      <c r="V9" s="57" t="s">
        <v>113</v>
      </c>
      <c r="W9" s="57" t="s">
        <v>114</v>
      </c>
      <c r="X9" s="189"/>
      <c r="Y9" s="190"/>
      <c r="Z9" s="191"/>
      <c r="AA9" s="193"/>
      <c r="AB9" s="189"/>
      <c r="AC9" s="189"/>
      <c r="AD9" s="178"/>
      <c r="AE9" s="178"/>
    </row>
    <row r="10" spans="1:31" s="61" customFormat="1" ht="30" customHeight="1">
      <c r="A10" s="58">
        <v>1</v>
      </c>
      <c r="B10" s="26">
        <v>2</v>
      </c>
      <c r="C10" s="26" t="s">
        <v>128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59" t="s">
        <v>126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59" t="s">
        <v>115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59" t="s">
        <v>116</v>
      </c>
      <c r="AA10" s="59" t="s">
        <v>117</v>
      </c>
      <c r="AB10" s="60">
        <v>27</v>
      </c>
      <c r="AC10" s="60">
        <v>28</v>
      </c>
      <c r="AD10" s="60">
        <v>29</v>
      </c>
      <c r="AE10" s="60">
        <v>30</v>
      </c>
    </row>
    <row r="11" spans="1:31" ht="21">
      <c r="A11" s="62" t="s">
        <v>5</v>
      </c>
      <c r="B11" s="63" t="s">
        <v>125</v>
      </c>
      <c r="C11" s="84">
        <f>SUM(C12:C16)</f>
        <v>406</v>
      </c>
      <c r="D11" s="42">
        <f>SUM(D12:D16)</f>
        <v>96</v>
      </c>
      <c r="E11" s="42">
        <f>SUM(E12:E16)</f>
        <v>97</v>
      </c>
      <c r="F11" s="42">
        <f>SUM(F12:F16)</f>
        <v>483</v>
      </c>
      <c r="G11" s="42">
        <f>SUM(G12:G16)</f>
        <v>35</v>
      </c>
      <c r="H11" s="64">
        <f aca="true" t="shared" si="0" ref="H11:H16">F11/J11</f>
        <v>4.979381443298969</v>
      </c>
      <c r="I11" s="42">
        <f aca="true" t="shared" si="1" ref="I11:Z11">SUM(I12:I16)</f>
        <v>96</v>
      </c>
      <c r="J11" s="42">
        <f t="shared" si="1"/>
        <v>97</v>
      </c>
      <c r="K11" s="42">
        <f t="shared" si="1"/>
        <v>86</v>
      </c>
      <c r="L11" s="42">
        <f t="shared" si="1"/>
        <v>5</v>
      </c>
      <c r="M11" s="42">
        <f t="shared" si="1"/>
        <v>6</v>
      </c>
      <c r="N11" s="42">
        <f t="shared" si="1"/>
        <v>0</v>
      </c>
      <c r="O11" s="42">
        <f t="shared" si="1"/>
        <v>0</v>
      </c>
      <c r="P11" s="42">
        <f t="shared" si="1"/>
        <v>41</v>
      </c>
      <c r="Q11" s="65">
        <f t="shared" si="1"/>
        <v>375940.06</v>
      </c>
      <c r="R11" s="65">
        <f t="shared" si="1"/>
        <v>327541.08999999997</v>
      </c>
      <c r="S11" s="65">
        <f t="shared" si="1"/>
        <v>294688.48</v>
      </c>
      <c r="T11" s="65">
        <f t="shared" si="1"/>
        <v>16590.54</v>
      </c>
      <c r="U11" s="65">
        <f t="shared" si="1"/>
        <v>16262.07</v>
      </c>
      <c r="V11" s="65">
        <f t="shared" si="1"/>
        <v>0</v>
      </c>
      <c r="W11" s="65">
        <f t="shared" si="1"/>
        <v>0</v>
      </c>
      <c r="X11" s="65">
        <f t="shared" si="1"/>
        <v>30094.08</v>
      </c>
      <c r="Y11" s="65">
        <f t="shared" si="1"/>
        <v>201270.48</v>
      </c>
      <c r="Z11" s="65">
        <f t="shared" si="1"/>
        <v>96176.52999999997</v>
      </c>
      <c r="AA11" s="66">
        <f aca="true" t="shared" si="2" ref="AA11:AA16">100-((Y11+X11)/(S11+T11+U11)*100)</f>
        <v>29.363195316960073</v>
      </c>
      <c r="AB11" s="42">
        <f>SUM(AB12:AB16)</f>
        <v>9</v>
      </c>
      <c r="AC11" s="42">
        <f>SUM(AC12:AC16)</f>
        <v>0</v>
      </c>
      <c r="AD11" s="42">
        <f>SUM(AD12:AD16)</f>
        <v>0</v>
      </c>
      <c r="AE11" s="85"/>
    </row>
    <row r="12" spans="1:31" ht="12.75">
      <c r="A12" s="62" t="s">
        <v>7</v>
      </c>
      <c r="B12" s="67" t="s">
        <v>85</v>
      </c>
      <c r="C12" s="57"/>
      <c r="D12" s="68">
        <f aca="true" t="shared" si="3" ref="D12:E16">I12</f>
        <v>0</v>
      </c>
      <c r="E12" s="68">
        <f t="shared" si="3"/>
        <v>0</v>
      </c>
      <c r="F12" s="69"/>
      <c r="G12" s="69"/>
      <c r="H12" s="64" t="e">
        <f t="shared" si="0"/>
        <v>#DIV/0!</v>
      </c>
      <c r="I12" s="69"/>
      <c r="J12" s="70">
        <f>SUM(K12:O12)</f>
        <v>0</v>
      </c>
      <c r="K12" s="71"/>
      <c r="L12" s="71"/>
      <c r="M12" s="71"/>
      <c r="N12" s="71"/>
      <c r="O12" s="71"/>
      <c r="P12" s="72"/>
      <c r="Q12" s="73"/>
      <c r="R12" s="74">
        <f>SUM(S12:W12)</f>
        <v>0</v>
      </c>
      <c r="S12" s="73"/>
      <c r="T12" s="73"/>
      <c r="U12" s="73"/>
      <c r="V12" s="73"/>
      <c r="W12" s="73"/>
      <c r="X12" s="73"/>
      <c r="Y12" s="73"/>
      <c r="Z12" s="74">
        <f>(S12+T12+U12)-(Y12+X12)</f>
        <v>0</v>
      </c>
      <c r="AA12" s="66" t="e">
        <f t="shared" si="2"/>
        <v>#DIV/0!</v>
      </c>
      <c r="AB12" s="75"/>
      <c r="AC12" s="75"/>
      <c r="AD12" s="75"/>
      <c r="AE12" s="75"/>
    </row>
    <row r="13" spans="1:31" ht="22.5">
      <c r="A13" s="62" t="s">
        <v>8</v>
      </c>
      <c r="B13" s="67" t="s">
        <v>86</v>
      </c>
      <c r="C13" s="57"/>
      <c r="D13" s="68">
        <f t="shared" si="3"/>
        <v>0</v>
      </c>
      <c r="E13" s="68">
        <f t="shared" si="3"/>
        <v>0</v>
      </c>
      <c r="F13" s="69"/>
      <c r="G13" s="69"/>
      <c r="H13" s="64" t="e">
        <f t="shared" si="0"/>
        <v>#DIV/0!</v>
      </c>
      <c r="I13" s="69"/>
      <c r="J13" s="70">
        <f>SUM(K13:O13)</f>
        <v>0</v>
      </c>
      <c r="K13" s="71"/>
      <c r="L13" s="71"/>
      <c r="M13" s="71"/>
      <c r="N13" s="71"/>
      <c r="O13" s="71"/>
      <c r="P13" s="72"/>
      <c r="Q13" s="73"/>
      <c r="R13" s="74">
        <f>SUM(S13:W13)</f>
        <v>0</v>
      </c>
      <c r="S13" s="73"/>
      <c r="T13" s="73"/>
      <c r="U13" s="73"/>
      <c r="V13" s="73"/>
      <c r="W13" s="73"/>
      <c r="X13" s="73"/>
      <c r="Y13" s="73"/>
      <c r="Z13" s="74">
        <f>(S13+T13+U13)-(Y13+X13)</f>
        <v>0</v>
      </c>
      <c r="AA13" s="66" t="e">
        <f t="shared" si="2"/>
        <v>#DIV/0!</v>
      </c>
      <c r="AB13" s="75"/>
      <c r="AC13" s="75"/>
      <c r="AD13" s="75"/>
      <c r="AE13" s="75"/>
    </row>
    <row r="14" spans="1:31" ht="12.75">
      <c r="A14" s="62" t="s">
        <v>9</v>
      </c>
      <c r="B14" s="67" t="s">
        <v>87</v>
      </c>
      <c r="C14" s="57"/>
      <c r="D14" s="68">
        <f t="shared" si="3"/>
        <v>0</v>
      </c>
      <c r="E14" s="68">
        <f t="shared" si="3"/>
        <v>0</v>
      </c>
      <c r="F14" s="69"/>
      <c r="G14" s="69"/>
      <c r="H14" s="64" t="e">
        <f t="shared" si="0"/>
        <v>#DIV/0!</v>
      </c>
      <c r="I14" s="69"/>
      <c r="J14" s="70">
        <f>SUM(K14:O14)</f>
        <v>0</v>
      </c>
      <c r="K14" s="71"/>
      <c r="L14" s="71"/>
      <c r="M14" s="71"/>
      <c r="N14" s="71"/>
      <c r="O14" s="71"/>
      <c r="P14" s="72"/>
      <c r="Q14" s="73"/>
      <c r="R14" s="74">
        <f>SUM(S14:W14)</f>
        <v>0</v>
      </c>
      <c r="S14" s="73"/>
      <c r="T14" s="73"/>
      <c r="U14" s="73"/>
      <c r="V14" s="73"/>
      <c r="W14" s="73"/>
      <c r="X14" s="73"/>
      <c r="Y14" s="73"/>
      <c r="Z14" s="74">
        <f>(S14+T14+U14)-(Y14+X14)</f>
        <v>0</v>
      </c>
      <c r="AA14" s="66" t="e">
        <f t="shared" si="2"/>
        <v>#DIV/0!</v>
      </c>
      <c r="AB14" s="75"/>
      <c r="AC14" s="75"/>
      <c r="AD14" s="75"/>
      <c r="AE14" s="75"/>
    </row>
    <row r="15" spans="1:31" ht="51">
      <c r="A15" s="62" t="s">
        <v>29</v>
      </c>
      <c r="B15" s="67" t="s">
        <v>118</v>
      </c>
      <c r="C15" s="57">
        <v>133</v>
      </c>
      <c r="D15" s="68">
        <f t="shared" si="3"/>
        <v>6</v>
      </c>
      <c r="E15" s="68">
        <f t="shared" si="3"/>
        <v>0</v>
      </c>
      <c r="F15" s="69"/>
      <c r="G15" s="69"/>
      <c r="H15" s="64" t="e">
        <f t="shared" si="0"/>
        <v>#DIV/0!</v>
      </c>
      <c r="I15" s="69">
        <v>6</v>
      </c>
      <c r="J15" s="70">
        <f>SUM(K15:O15)</f>
        <v>0</v>
      </c>
      <c r="K15" s="71"/>
      <c r="L15" s="71"/>
      <c r="M15" s="71"/>
      <c r="N15" s="71"/>
      <c r="O15" s="71"/>
      <c r="P15" s="72"/>
      <c r="Q15" s="73">
        <v>39073.1</v>
      </c>
      <c r="R15" s="74">
        <f>SUM(S15:W15)</f>
        <v>0</v>
      </c>
      <c r="S15" s="73"/>
      <c r="T15" s="73"/>
      <c r="U15" s="73"/>
      <c r="V15" s="73"/>
      <c r="W15" s="73"/>
      <c r="X15" s="73"/>
      <c r="Y15" s="73"/>
      <c r="Z15" s="74">
        <f>(S15+T15+U15)-(Y15+X15)</f>
        <v>0</v>
      </c>
      <c r="AA15" s="66" t="e">
        <f t="shared" si="2"/>
        <v>#DIV/0!</v>
      </c>
      <c r="AB15" s="75"/>
      <c r="AC15" s="75"/>
      <c r="AD15" s="75"/>
      <c r="AE15" s="75" t="s">
        <v>169</v>
      </c>
    </row>
    <row r="16" spans="1:31" ht="12.75">
      <c r="A16" s="62" t="s">
        <v>30</v>
      </c>
      <c r="B16" s="67" t="s">
        <v>88</v>
      </c>
      <c r="C16" s="57">
        <v>273</v>
      </c>
      <c r="D16" s="68">
        <f t="shared" si="3"/>
        <v>90</v>
      </c>
      <c r="E16" s="68">
        <f t="shared" si="3"/>
        <v>97</v>
      </c>
      <c r="F16" s="76">
        <v>483</v>
      </c>
      <c r="G16" s="69">
        <v>35</v>
      </c>
      <c r="H16" s="64">
        <f t="shared" si="0"/>
        <v>4.979381443298969</v>
      </c>
      <c r="I16" s="69">
        <v>90</v>
      </c>
      <c r="J16" s="70">
        <f>SUM(K16:O16)</f>
        <v>97</v>
      </c>
      <c r="K16" s="71">
        <v>86</v>
      </c>
      <c r="L16" s="71">
        <v>5</v>
      </c>
      <c r="M16" s="71">
        <v>6</v>
      </c>
      <c r="N16" s="71">
        <v>0</v>
      </c>
      <c r="O16" s="71">
        <v>0</v>
      </c>
      <c r="P16" s="72">
        <v>41</v>
      </c>
      <c r="Q16" s="73">
        <v>336866.96</v>
      </c>
      <c r="R16" s="74">
        <f>SUM(S16:W16)</f>
        <v>327541.08999999997</v>
      </c>
      <c r="S16" s="73">
        <v>294688.48</v>
      </c>
      <c r="T16" s="73">
        <v>16590.54</v>
      </c>
      <c r="U16" s="73">
        <f>2557.57+13704.5</f>
        <v>16262.07</v>
      </c>
      <c r="V16" s="73">
        <v>0</v>
      </c>
      <c r="W16" s="73">
        <v>0</v>
      </c>
      <c r="X16" s="73">
        <v>30094.08</v>
      </c>
      <c r="Y16" s="73">
        <v>201270.48</v>
      </c>
      <c r="Z16" s="74">
        <f>(S16+T16+U16)-(Y16+X16)</f>
        <v>96176.52999999997</v>
      </c>
      <c r="AA16" s="66">
        <f t="shared" si="2"/>
        <v>29.363195316960073</v>
      </c>
      <c r="AB16" s="75">
        <v>9</v>
      </c>
      <c r="AC16" s="75">
        <v>0</v>
      </c>
      <c r="AD16" s="75">
        <v>0</v>
      </c>
      <c r="AE16" s="153" t="s">
        <v>173</v>
      </c>
    </row>
    <row r="17" spans="11:17" ht="12.75">
      <c r="K17" s="78"/>
      <c r="L17" s="78"/>
      <c r="M17" s="78"/>
      <c r="N17" s="78"/>
      <c r="O17" s="78"/>
      <c r="P17" s="78"/>
      <c r="Q17" s="78"/>
    </row>
    <row r="18" spans="11:17" ht="12.75">
      <c r="K18" s="78"/>
      <c r="L18" s="78"/>
      <c r="M18" s="78"/>
      <c r="N18" s="78"/>
      <c r="O18" s="78"/>
      <c r="P18" s="78"/>
      <c r="Q18" s="78"/>
    </row>
    <row r="19" spans="1:19" ht="12.75">
      <c r="A19" s="183" t="s">
        <v>50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</row>
    <row r="20" spans="1:19" ht="12.75">
      <c r="A20" s="45" t="s">
        <v>95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24" s="81" customFormat="1" ht="31.5" customHeight="1">
      <c r="A21" s="184" t="s">
        <v>149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80"/>
      <c r="X21" s="80"/>
    </row>
    <row r="22" spans="1:19" s="20" customFormat="1" ht="12.75">
      <c r="A22" s="185" t="s">
        <v>93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41"/>
    </row>
    <row r="23" spans="1:19" s="27" customFormat="1" ht="12.75">
      <c r="A23" s="186" t="s">
        <v>127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41"/>
    </row>
    <row r="24" spans="1:18" s="6" customFormat="1" ht="12.75">
      <c r="A24" s="186" t="s">
        <v>96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</row>
    <row r="25" spans="1:18" s="6" customFormat="1" ht="12.75">
      <c r="A25" s="186" t="s">
        <v>97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</row>
    <row r="26" spans="1:24" s="81" customFormat="1" ht="12.75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80"/>
      <c r="X26" s="80"/>
    </row>
    <row r="27" spans="1:27" ht="15.75">
      <c r="A27" s="82" t="s">
        <v>124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</row>
    <row r="28" spans="1:16" ht="12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3" s="6" customFormat="1" ht="15.75">
      <c r="A29" s="180" t="s">
        <v>178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</row>
    <row r="30" spans="1:8" s="6" customFormat="1" ht="15.75">
      <c r="A30" s="5"/>
      <c r="F30" s="181" t="s">
        <v>4</v>
      </c>
      <c r="G30" s="181"/>
      <c r="H30" s="7"/>
    </row>
    <row r="31" s="6" customFormat="1" ht="12.75">
      <c r="A31" s="21" t="s">
        <v>179</v>
      </c>
    </row>
    <row r="32" spans="2:3" s="6" customFormat="1" ht="12.75">
      <c r="B32" s="20"/>
      <c r="C32" s="20"/>
    </row>
  </sheetData>
  <sheetProtection formatCells="0" formatColumns="0" formatRows="0"/>
  <mergeCells count="38">
    <mergeCell ref="AB7:AB9"/>
    <mergeCell ref="D5:K5"/>
    <mergeCell ref="A7:A9"/>
    <mergeCell ref="B7:B9"/>
    <mergeCell ref="D7:E8"/>
    <mergeCell ref="F7:G8"/>
    <mergeCell ref="H7:H9"/>
    <mergeCell ref="I7:O7"/>
    <mergeCell ref="AC7:AC9"/>
    <mergeCell ref="I8:I9"/>
    <mergeCell ref="J8:J9"/>
    <mergeCell ref="K8:O8"/>
    <mergeCell ref="Q8:Q9"/>
    <mergeCell ref="R8:R9"/>
    <mergeCell ref="S8:W8"/>
    <mergeCell ref="Z8:Z9"/>
    <mergeCell ref="AA8:AA9"/>
    <mergeCell ref="P7:P9"/>
    <mergeCell ref="Z1:AA1"/>
    <mergeCell ref="B2:W2"/>
    <mergeCell ref="K3:Q3"/>
    <mergeCell ref="C7:C9"/>
    <mergeCell ref="A19:S19"/>
    <mergeCell ref="A21:V21"/>
    <mergeCell ref="Q7:W7"/>
    <mergeCell ref="X7:X9"/>
    <mergeCell ref="Y7:Y9"/>
    <mergeCell ref="Z7:AA7"/>
    <mergeCell ref="J4:V4"/>
    <mergeCell ref="AD7:AD9"/>
    <mergeCell ref="AE7:AE9"/>
    <mergeCell ref="A26:V26"/>
    <mergeCell ref="A29:M29"/>
    <mergeCell ref="F30:G30"/>
    <mergeCell ref="A22:R22"/>
    <mergeCell ref="A23:R23"/>
    <mergeCell ref="A24:R24"/>
    <mergeCell ref="A25:R25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1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7.00390625" style="23" customWidth="1"/>
    <col min="2" max="2" width="38.7109375" style="24" customWidth="1"/>
    <col min="3" max="3" width="9.8515625" style="24" customWidth="1"/>
    <col min="4" max="4" width="11.7109375" style="24" customWidth="1"/>
    <col min="5" max="5" width="12.140625" style="24" customWidth="1"/>
    <col min="6" max="6" width="11.28125" style="24" customWidth="1"/>
    <col min="7" max="7" width="13.28125" style="24" customWidth="1"/>
    <col min="8" max="8" width="10.28125" style="24" customWidth="1"/>
    <col min="9" max="9" width="10.57421875" style="24" customWidth="1"/>
    <col min="10" max="13" width="9.140625" style="24" customWidth="1"/>
    <col min="14" max="14" width="14.140625" style="24" customWidth="1"/>
    <col min="15" max="15" width="13.00390625" style="24" customWidth="1"/>
    <col min="16" max="16" width="17.140625" style="24" customWidth="1"/>
    <col min="17" max="17" width="7.140625" style="24" customWidth="1"/>
    <col min="18" max="18" width="7.57421875" style="24" customWidth="1"/>
    <col min="19" max="19" width="8.421875" style="24" customWidth="1"/>
    <col min="20" max="16384" width="9.140625" style="24" customWidth="1"/>
  </cols>
  <sheetData>
    <row r="1" spans="1:15" ht="12.75">
      <c r="A1" s="132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42" t="s">
        <v>26</v>
      </c>
      <c r="O1" s="54"/>
    </row>
    <row r="2" spans="1:15" ht="12.75" customHeight="1">
      <c r="A2" s="132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8" customHeight="1">
      <c r="A3" s="53"/>
      <c r="B3" s="207" t="s">
        <v>153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54"/>
    </row>
    <row r="4" spans="1:15" s="25" customFormat="1" ht="15.75">
      <c r="A4" s="143" t="s">
        <v>16</v>
      </c>
      <c r="B4" s="208" t="s">
        <v>175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144"/>
    </row>
    <row r="5" spans="1:15" s="25" customFormat="1" ht="15" customHeight="1">
      <c r="A5" s="144"/>
      <c r="B5" s="209" t="s">
        <v>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144"/>
    </row>
    <row r="6" spans="1:15" ht="12.75">
      <c r="A6" s="145"/>
      <c r="B6" s="146"/>
      <c r="C6" s="147"/>
      <c r="D6" s="147"/>
      <c r="E6" s="147"/>
      <c r="F6" s="147"/>
      <c r="G6" s="147"/>
      <c r="H6" s="54"/>
      <c r="I6" s="54"/>
      <c r="J6" s="54"/>
      <c r="K6" s="54"/>
      <c r="L6" s="54"/>
      <c r="M6" s="54"/>
      <c r="N6" s="54"/>
      <c r="O6" s="54"/>
    </row>
    <row r="7" spans="1:21" ht="20.25" customHeight="1">
      <c r="A7" s="198" t="s">
        <v>2</v>
      </c>
      <c r="B7" s="197" t="s">
        <v>40</v>
      </c>
      <c r="C7" s="201" t="s">
        <v>154</v>
      </c>
      <c r="D7" s="202"/>
      <c r="E7" s="203"/>
      <c r="F7" s="197" t="s">
        <v>98</v>
      </c>
      <c r="G7" s="197"/>
      <c r="H7" s="197"/>
      <c r="I7" s="197"/>
      <c r="J7" s="197"/>
      <c r="K7" s="197"/>
      <c r="L7" s="197"/>
      <c r="M7" s="197"/>
      <c r="N7" s="197"/>
      <c r="O7" s="197"/>
      <c r="P7" s="197" t="s">
        <v>130</v>
      </c>
      <c r="Q7" s="197"/>
      <c r="R7" s="197"/>
      <c r="S7" s="197"/>
      <c r="T7" s="196" t="s">
        <v>131</v>
      </c>
      <c r="U7" s="196" t="s">
        <v>132</v>
      </c>
    </row>
    <row r="8" spans="1:21" ht="18.75" customHeight="1">
      <c r="A8" s="199"/>
      <c r="B8" s="197"/>
      <c r="C8" s="204"/>
      <c r="D8" s="205"/>
      <c r="E8" s="206"/>
      <c r="F8" s="197" t="s">
        <v>41</v>
      </c>
      <c r="G8" s="197"/>
      <c r="H8" s="197" t="s">
        <v>81</v>
      </c>
      <c r="I8" s="197"/>
      <c r="J8" s="197" t="s">
        <v>82</v>
      </c>
      <c r="K8" s="197"/>
      <c r="L8" s="197" t="s">
        <v>83</v>
      </c>
      <c r="M8" s="197"/>
      <c r="N8" s="197" t="s">
        <v>159</v>
      </c>
      <c r="O8" s="197" t="s">
        <v>174</v>
      </c>
      <c r="P8" s="197" t="s">
        <v>133</v>
      </c>
      <c r="Q8" s="197" t="s">
        <v>134</v>
      </c>
      <c r="R8" s="197" t="s">
        <v>135</v>
      </c>
      <c r="S8" s="197" t="s">
        <v>136</v>
      </c>
      <c r="T8" s="196"/>
      <c r="U8" s="196"/>
    </row>
    <row r="9" spans="1:21" ht="87" customHeight="1">
      <c r="A9" s="200"/>
      <c r="B9" s="197"/>
      <c r="C9" s="87" t="s">
        <v>41</v>
      </c>
      <c r="D9" s="88" t="s">
        <v>79</v>
      </c>
      <c r="E9" s="88" t="s">
        <v>53</v>
      </c>
      <c r="F9" s="88" t="s">
        <v>157</v>
      </c>
      <c r="G9" s="88" t="s">
        <v>158</v>
      </c>
      <c r="H9" s="87" t="s">
        <v>155</v>
      </c>
      <c r="I9" s="87" t="s">
        <v>156</v>
      </c>
      <c r="J9" s="87" t="s">
        <v>155</v>
      </c>
      <c r="K9" s="87" t="s">
        <v>156</v>
      </c>
      <c r="L9" s="87" t="s">
        <v>155</v>
      </c>
      <c r="M9" s="87" t="s">
        <v>156</v>
      </c>
      <c r="N9" s="197"/>
      <c r="O9" s="197"/>
      <c r="P9" s="197"/>
      <c r="Q9" s="197"/>
      <c r="R9" s="197"/>
      <c r="S9" s="197"/>
      <c r="T9" s="196"/>
      <c r="U9" s="196"/>
    </row>
    <row r="10" spans="1:21" ht="12.75">
      <c r="A10" s="89" t="s">
        <v>5</v>
      </c>
      <c r="B10" s="90" t="s">
        <v>6</v>
      </c>
      <c r="C10" s="90" t="s">
        <v>10</v>
      </c>
      <c r="D10" s="90" t="s">
        <v>11</v>
      </c>
      <c r="E10" s="90" t="s">
        <v>20</v>
      </c>
      <c r="F10" s="91" t="s">
        <v>101</v>
      </c>
      <c r="G10" s="91" t="s">
        <v>84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</row>
    <row r="11" spans="1:21" ht="21">
      <c r="A11" s="92" t="s">
        <v>5</v>
      </c>
      <c r="B11" s="93" t="s">
        <v>80</v>
      </c>
      <c r="C11" s="103">
        <f aca="true" t="shared" si="0" ref="C11:U11">SUM(C12:C20)</f>
        <v>1952</v>
      </c>
      <c r="D11" s="103">
        <f t="shared" si="0"/>
        <v>1331</v>
      </c>
      <c r="E11" s="103">
        <f t="shared" si="0"/>
        <v>7</v>
      </c>
      <c r="F11" s="114">
        <f t="shared" si="0"/>
        <v>1382345.17</v>
      </c>
      <c r="G11" s="114">
        <f t="shared" si="0"/>
        <v>1121009.18</v>
      </c>
      <c r="H11" s="114">
        <f t="shared" si="0"/>
        <v>1351521.44</v>
      </c>
      <c r="I11" s="114">
        <f t="shared" si="0"/>
        <v>1100103.57</v>
      </c>
      <c r="J11" s="114">
        <f t="shared" si="0"/>
        <v>30823.73</v>
      </c>
      <c r="K11" s="114">
        <f t="shared" si="0"/>
        <v>20905.609999999997</v>
      </c>
      <c r="L11" s="114">
        <f t="shared" si="0"/>
        <v>0</v>
      </c>
      <c r="M11" s="114">
        <f t="shared" si="0"/>
        <v>0</v>
      </c>
      <c r="N11" s="114">
        <f t="shared" si="0"/>
        <v>187292.84</v>
      </c>
      <c r="O11" s="114">
        <f t="shared" si="0"/>
        <v>191691.79</v>
      </c>
      <c r="P11" s="114">
        <f t="shared" si="0"/>
        <v>98649.4</v>
      </c>
      <c r="Q11" s="103">
        <f t="shared" si="0"/>
        <v>889</v>
      </c>
      <c r="R11" s="103">
        <f t="shared" si="0"/>
        <v>4</v>
      </c>
      <c r="S11" s="103">
        <f t="shared" si="0"/>
        <v>0</v>
      </c>
      <c r="T11" s="103">
        <f t="shared" si="0"/>
        <v>9</v>
      </c>
      <c r="U11" s="114">
        <f t="shared" si="0"/>
        <v>12427.73</v>
      </c>
    </row>
    <row r="12" spans="1:21" ht="12.75">
      <c r="A12" s="90" t="s">
        <v>7</v>
      </c>
      <c r="B12" s="94" t="s">
        <v>85</v>
      </c>
      <c r="C12" s="95">
        <v>0</v>
      </c>
      <c r="D12" s="95">
        <v>0</v>
      </c>
      <c r="E12" s="95">
        <v>0</v>
      </c>
      <c r="F12" s="114">
        <f>SUM(H12,J12,L12)</f>
        <v>0</v>
      </c>
      <c r="G12" s="114">
        <f aca="true" t="shared" si="1" ref="F12:G20">SUM(I12,K12,M12)</f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8">
        <v>0</v>
      </c>
      <c r="Q12" s="109">
        <v>0</v>
      </c>
      <c r="R12" s="109">
        <v>0</v>
      </c>
      <c r="S12" s="109">
        <v>0</v>
      </c>
      <c r="T12" s="109">
        <v>0</v>
      </c>
      <c r="U12" s="108">
        <v>0</v>
      </c>
    </row>
    <row r="13" spans="1:21" ht="12.75">
      <c r="A13" s="90" t="s">
        <v>8</v>
      </c>
      <c r="B13" s="94" t="s">
        <v>86</v>
      </c>
      <c r="C13" s="95">
        <v>0</v>
      </c>
      <c r="D13" s="95">
        <v>0</v>
      </c>
      <c r="E13" s="95">
        <v>0</v>
      </c>
      <c r="F13" s="114">
        <f t="shared" si="1"/>
        <v>0</v>
      </c>
      <c r="G13" s="114">
        <f t="shared" si="1"/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8">
        <v>0</v>
      </c>
      <c r="Q13" s="109">
        <v>0</v>
      </c>
      <c r="R13" s="109">
        <v>0</v>
      </c>
      <c r="S13" s="109">
        <v>0</v>
      </c>
      <c r="T13" s="109">
        <v>0</v>
      </c>
      <c r="U13" s="108">
        <v>0</v>
      </c>
    </row>
    <row r="14" spans="1:21" ht="12.75">
      <c r="A14" s="90" t="s">
        <v>9</v>
      </c>
      <c r="B14" s="94" t="s">
        <v>87</v>
      </c>
      <c r="C14" s="95">
        <v>0</v>
      </c>
      <c r="D14" s="95">
        <v>0</v>
      </c>
      <c r="E14" s="95">
        <v>0</v>
      </c>
      <c r="F14" s="114">
        <f t="shared" si="1"/>
        <v>0</v>
      </c>
      <c r="G14" s="114">
        <f t="shared" si="1"/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8">
        <v>0</v>
      </c>
      <c r="Q14" s="109">
        <v>0</v>
      </c>
      <c r="R14" s="109">
        <v>0</v>
      </c>
      <c r="S14" s="109">
        <v>0</v>
      </c>
      <c r="T14" s="109">
        <v>0</v>
      </c>
      <c r="U14" s="108">
        <v>0</v>
      </c>
    </row>
    <row r="15" spans="1:21" ht="12.75">
      <c r="A15" s="90" t="s">
        <v>29</v>
      </c>
      <c r="B15" s="94" t="s">
        <v>118</v>
      </c>
      <c r="C15" s="95">
        <v>4</v>
      </c>
      <c r="D15" s="95">
        <v>1</v>
      </c>
      <c r="E15" s="95">
        <v>2</v>
      </c>
      <c r="F15" s="114">
        <f t="shared" si="1"/>
        <v>61720.93</v>
      </c>
      <c r="G15" s="114">
        <f t="shared" si="1"/>
        <v>3594.8</v>
      </c>
      <c r="H15" s="105">
        <v>61720.93</v>
      </c>
      <c r="I15" s="105">
        <v>3594.8</v>
      </c>
      <c r="J15" s="105">
        <v>0</v>
      </c>
      <c r="K15" s="105">
        <v>0</v>
      </c>
      <c r="L15" s="105">
        <v>0</v>
      </c>
      <c r="M15" s="105">
        <v>0</v>
      </c>
      <c r="N15" s="105">
        <v>2813.2</v>
      </c>
      <c r="O15" s="105">
        <v>0</v>
      </c>
      <c r="P15" s="108">
        <v>0</v>
      </c>
      <c r="Q15" s="109">
        <v>0</v>
      </c>
      <c r="R15" s="109">
        <v>0</v>
      </c>
      <c r="S15" s="109">
        <v>0</v>
      </c>
      <c r="T15" s="109">
        <v>0</v>
      </c>
      <c r="U15" s="108">
        <v>0</v>
      </c>
    </row>
    <row r="16" spans="1:21" ht="12.75">
      <c r="A16" s="90" t="s">
        <v>30</v>
      </c>
      <c r="B16" s="94" t="s">
        <v>88</v>
      </c>
      <c r="C16" s="95">
        <v>1932</v>
      </c>
      <c r="D16" s="95">
        <v>1324</v>
      </c>
      <c r="E16" s="95">
        <v>5</v>
      </c>
      <c r="F16" s="114">
        <f t="shared" si="1"/>
        <v>1317605.81</v>
      </c>
      <c r="G16" s="114">
        <f t="shared" si="1"/>
        <v>1114433.8</v>
      </c>
      <c r="H16" s="105">
        <v>1287090.27</v>
      </c>
      <c r="I16" s="105">
        <v>1093849.11</v>
      </c>
      <c r="J16" s="105">
        <v>30515.54</v>
      </c>
      <c r="K16" s="105">
        <v>20584.69</v>
      </c>
      <c r="L16" s="105">
        <v>0</v>
      </c>
      <c r="M16" s="105">
        <v>0</v>
      </c>
      <c r="N16" s="105">
        <v>183355.85</v>
      </c>
      <c r="O16" s="105">
        <v>191691.79</v>
      </c>
      <c r="P16" s="108">
        <v>98584.12</v>
      </c>
      <c r="Q16" s="109">
        <v>887</v>
      </c>
      <c r="R16" s="109">
        <v>4</v>
      </c>
      <c r="S16" s="109">
        <v>0</v>
      </c>
      <c r="T16" s="109">
        <v>9</v>
      </c>
      <c r="U16" s="108">
        <v>12427.73</v>
      </c>
    </row>
    <row r="17" spans="1:21" ht="12.75">
      <c r="A17" s="90" t="s">
        <v>31</v>
      </c>
      <c r="B17" s="94" t="s">
        <v>89</v>
      </c>
      <c r="C17" s="95">
        <v>0</v>
      </c>
      <c r="D17" s="95">
        <v>0</v>
      </c>
      <c r="E17" s="95">
        <v>0</v>
      </c>
      <c r="F17" s="114">
        <f t="shared" si="1"/>
        <v>0</v>
      </c>
      <c r="G17" s="114">
        <f t="shared" si="1"/>
        <v>93.69</v>
      </c>
      <c r="H17" s="105">
        <v>0</v>
      </c>
      <c r="I17" s="105">
        <v>33.21</v>
      </c>
      <c r="J17" s="105">
        <v>0</v>
      </c>
      <c r="K17" s="105">
        <v>60.48</v>
      </c>
      <c r="L17" s="105">
        <v>0</v>
      </c>
      <c r="M17" s="105">
        <v>0</v>
      </c>
      <c r="N17" s="105">
        <v>33.21</v>
      </c>
      <c r="O17" s="105">
        <v>0</v>
      </c>
      <c r="P17" s="108">
        <v>17.53</v>
      </c>
      <c r="Q17" s="109">
        <v>1</v>
      </c>
      <c r="R17" s="109">
        <v>0</v>
      </c>
      <c r="S17" s="109">
        <v>0</v>
      </c>
      <c r="T17" s="109">
        <v>0</v>
      </c>
      <c r="U17" s="108">
        <v>0</v>
      </c>
    </row>
    <row r="18" spans="1:21" ht="12.75">
      <c r="A18" s="90" t="s">
        <v>32</v>
      </c>
      <c r="B18" s="94" t="s">
        <v>119</v>
      </c>
      <c r="C18" s="95">
        <v>16</v>
      </c>
      <c r="D18" s="95">
        <v>6</v>
      </c>
      <c r="E18" s="95">
        <v>0</v>
      </c>
      <c r="F18" s="114">
        <f t="shared" si="1"/>
        <v>3018.43</v>
      </c>
      <c r="G18" s="114">
        <f t="shared" si="1"/>
        <v>2886.89</v>
      </c>
      <c r="H18" s="105">
        <v>2710.24</v>
      </c>
      <c r="I18" s="105">
        <v>2626.45</v>
      </c>
      <c r="J18" s="105">
        <v>308.19</v>
      </c>
      <c r="K18" s="105">
        <v>260.44</v>
      </c>
      <c r="L18" s="105">
        <v>0</v>
      </c>
      <c r="M18" s="105">
        <v>0</v>
      </c>
      <c r="N18" s="105">
        <v>1090.58</v>
      </c>
      <c r="O18" s="105">
        <v>0</v>
      </c>
      <c r="P18" s="108">
        <v>47.75</v>
      </c>
      <c r="Q18" s="109">
        <v>1</v>
      </c>
      <c r="R18" s="109">
        <v>0</v>
      </c>
      <c r="S18" s="109">
        <v>0</v>
      </c>
      <c r="T18" s="109">
        <v>0</v>
      </c>
      <c r="U18" s="108">
        <v>0</v>
      </c>
    </row>
    <row r="19" spans="1:21" ht="12.75">
      <c r="A19" s="90" t="s">
        <v>120</v>
      </c>
      <c r="B19" s="94" t="s">
        <v>90</v>
      </c>
      <c r="C19" s="95">
        <v>0</v>
      </c>
      <c r="D19" s="95">
        <v>0</v>
      </c>
      <c r="E19" s="95">
        <v>0</v>
      </c>
      <c r="F19" s="114">
        <f t="shared" si="1"/>
        <v>0</v>
      </c>
      <c r="G19" s="114">
        <f t="shared" si="1"/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8">
        <v>0</v>
      </c>
      <c r="Q19" s="109">
        <v>0</v>
      </c>
      <c r="R19" s="109">
        <v>0</v>
      </c>
      <c r="S19" s="109">
        <v>0</v>
      </c>
      <c r="T19" s="109">
        <v>0</v>
      </c>
      <c r="U19" s="108">
        <v>0</v>
      </c>
    </row>
    <row r="20" spans="1:21" ht="12.75">
      <c r="A20" s="90" t="s">
        <v>121</v>
      </c>
      <c r="B20" s="94" t="s">
        <v>122</v>
      </c>
      <c r="C20" s="95">
        <v>0</v>
      </c>
      <c r="D20" s="95">
        <v>0</v>
      </c>
      <c r="E20" s="95">
        <v>0</v>
      </c>
      <c r="F20" s="114">
        <f t="shared" si="1"/>
        <v>0</v>
      </c>
      <c r="G20" s="114">
        <f t="shared" si="1"/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8">
        <v>0</v>
      </c>
      <c r="Q20" s="109">
        <v>0</v>
      </c>
      <c r="R20" s="109">
        <v>0</v>
      </c>
      <c r="S20" s="109">
        <v>0</v>
      </c>
      <c r="T20" s="109">
        <v>0</v>
      </c>
      <c r="U20" s="108">
        <v>0</v>
      </c>
    </row>
    <row r="21" spans="1:21" ht="31.5">
      <c r="A21" s="97" t="s">
        <v>6</v>
      </c>
      <c r="B21" s="98" t="s">
        <v>100</v>
      </c>
      <c r="C21" s="68">
        <f>SUM(C22:C30)</f>
        <v>15706</v>
      </c>
      <c r="D21" s="68">
        <f>SUM(D22:D30)</f>
        <v>240</v>
      </c>
      <c r="E21" s="68">
        <f>SUM(E22:E30)</f>
        <v>14</v>
      </c>
      <c r="F21" s="113">
        <f aca="true" t="shared" si="2" ref="F21:L21">SUM(F22:F30)</f>
        <v>6251350.4</v>
      </c>
      <c r="G21" s="113">
        <f t="shared" si="2"/>
        <v>3944974.9000000004</v>
      </c>
      <c r="H21" s="113">
        <f>SUM(H22:H30)</f>
        <v>6154172.8100000005</v>
      </c>
      <c r="I21" s="113">
        <f>SUM(I22:I30)</f>
        <v>3885876.44</v>
      </c>
      <c r="J21" s="113">
        <f>SUM(J22:J30)</f>
        <v>97177.59</v>
      </c>
      <c r="K21" s="113">
        <f>SUM(K22:K30)</f>
        <v>59098.46</v>
      </c>
      <c r="L21" s="113">
        <f t="shared" si="2"/>
        <v>0</v>
      </c>
      <c r="M21" s="113">
        <f>SUM(M22:M30)</f>
        <v>0</v>
      </c>
      <c r="N21" s="113">
        <f>SUM(N22:N30)</f>
        <v>346906.28</v>
      </c>
      <c r="O21" s="113">
        <f>SUM(O22:O30)</f>
        <v>1373253.1</v>
      </c>
      <c r="P21" s="113">
        <f aca="true" t="shared" si="3" ref="P21:U21">SUM(P22:P30)</f>
        <v>244335.21000000002</v>
      </c>
      <c r="Q21" s="68">
        <f t="shared" si="3"/>
        <v>3425</v>
      </c>
      <c r="R21" s="68">
        <f t="shared" si="3"/>
        <v>0</v>
      </c>
      <c r="S21" s="68">
        <f t="shared" si="3"/>
        <v>0</v>
      </c>
      <c r="T21" s="68">
        <f t="shared" si="3"/>
        <v>2</v>
      </c>
      <c r="U21" s="113">
        <f t="shared" si="3"/>
        <v>334.46</v>
      </c>
    </row>
    <row r="22" spans="1:21" s="81" customFormat="1" ht="12.75">
      <c r="A22" s="97" t="s">
        <v>74</v>
      </c>
      <c r="B22" s="99" t="s">
        <v>137</v>
      </c>
      <c r="C22" s="69">
        <v>258</v>
      </c>
      <c r="D22" s="95" t="s">
        <v>17</v>
      </c>
      <c r="E22" s="95" t="s">
        <v>17</v>
      </c>
      <c r="F22" s="114">
        <f>SUM(H22,J22,L22)</f>
        <v>5261.9800000000005</v>
      </c>
      <c r="G22" s="114">
        <f>SUM(I22,K22,M22)</f>
        <v>4614.03</v>
      </c>
      <c r="H22" s="106">
        <v>5211.06</v>
      </c>
      <c r="I22" s="106">
        <v>4582.03</v>
      </c>
      <c r="J22" s="106">
        <v>50.92</v>
      </c>
      <c r="K22" s="106">
        <v>32</v>
      </c>
      <c r="L22" s="106">
        <v>0</v>
      </c>
      <c r="M22" s="106">
        <v>0</v>
      </c>
      <c r="N22" s="95" t="s">
        <v>17</v>
      </c>
      <c r="O22" s="95" t="s">
        <v>17</v>
      </c>
      <c r="P22" s="110">
        <v>648.74</v>
      </c>
      <c r="Q22" s="111">
        <v>79</v>
      </c>
      <c r="R22" s="111">
        <v>0</v>
      </c>
      <c r="S22" s="111">
        <v>0</v>
      </c>
      <c r="T22" s="111">
        <v>0</v>
      </c>
      <c r="U22" s="110">
        <v>0</v>
      </c>
    </row>
    <row r="23" spans="1:21" ht="12.75">
      <c r="A23" s="97" t="s">
        <v>75</v>
      </c>
      <c r="B23" s="100" t="s">
        <v>24</v>
      </c>
      <c r="C23" s="69">
        <v>8819</v>
      </c>
      <c r="D23" s="95" t="s">
        <v>17</v>
      </c>
      <c r="E23" s="95" t="s">
        <v>17</v>
      </c>
      <c r="F23" s="114">
        <f>SUM(H23,J23,L23)</f>
        <v>218378.13999999998</v>
      </c>
      <c r="G23" s="114">
        <f>SUM(I23,K23,M23)</f>
        <v>206693.65000000002</v>
      </c>
      <c r="H23" s="106">
        <v>193917.11</v>
      </c>
      <c r="I23" s="106">
        <v>181753.76</v>
      </c>
      <c r="J23" s="106">
        <v>24461.03</v>
      </c>
      <c r="K23" s="106">
        <v>24939.89</v>
      </c>
      <c r="L23" s="106">
        <v>0</v>
      </c>
      <c r="M23" s="106">
        <v>0</v>
      </c>
      <c r="N23" s="95" t="s">
        <v>17</v>
      </c>
      <c r="O23" s="95" t="s">
        <v>17</v>
      </c>
      <c r="P23" s="108">
        <v>5141.26</v>
      </c>
      <c r="Q23" s="109">
        <v>1428</v>
      </c>
      <c r="R23" s="109">
        <v>0</v>
      </c>
      <c r="S23" s="109">
        <v>0</v>
      </c>
      <c r="T23" s="109">
        <v>0</v>
      </c>
      <c r="U23" s="108">
        <v>0</v>
      </c>
    </row>
    <row r="24" spans="1:21" ht="12.75">
      <c r="A24" s="97" t="s">
        <v>76</v>
      </c>
      <c r="B24" s="100" t="s">
        <v>25</v>
      </c>
      <c r="C24" s="69">
        <v>3349</v>
      </c>
      <c r="D24" s="95" t="s">
        <v>17</v>
      </c>
      <c r="E24" s="95" t="s">
        <v>17</v>
      </c>
      <c r="F24" s="114">
        <f aca="true" t="shared" si="4" ref="F24:G30">SUM(H24,J24,L24)</f>
        <v>336237.55</v>
      </c>
      <c r="G24" s="114">
        <f t="shared" si="4"/>
        <v>316608.38</v>
      </c>
      <c r="H24" s="106">
        <v>314050.73</v>
      </c>
      <c r="I24" s="106">
        <v>296444.7</v>
      </c>
      <c r="J24" s="106">
        <v>22186.82</v>
      </c>
      <c r="K24" s="106">
        <v>20163.68</v>
      </c>
      <c r="L24" s="106">
        <v>0</v>
      </c>
      <c r="M24" s="106">
        <v>0</v>
      </c>
      <c r="N24" s="95" t="s">
        <v>17</v>
      </c>
      <c r="O24" s="95" t="s">
        <v>17</v>
      </c>
      <c r="P24" s="108">
        <v>7910</v>
      </c>
      <c r="Q24" s="109">
        <v>565</v>
      </c>
      <c r="R24" s="109">
        <v>0</v>
      </c>
      <c r="S24" s="109">
        <v>0</v>
      </c>
      <c r="T24" s="109">
        <v>0</v>
      </c>
      <c r="U24" s="108">
        <v>0</v>
      </c>
    </row>
    <row r="25" spans="1:21" s="81" customFormat="1" ht="12.75">
      <c r="A25" s="97" t="s">
        <v>77</v>
      </c>
      <c r="B25" s="99" t="s">
        <v>138</v>
      </c>
      <c r="C25" s="69">
        <v>1832</v>
      </c>
      <c r="D25" s="118" t="s">
        <v>17</v>
      </c>
      <c r="E25" s="118" t="s">
        <v>17</v>
      </c>
      <c r="F25" s="114">
        <f t="shared" si="4"/>
        <v>492737.97</v>
      </c>
      <c r="G25" s="114">
        <f t="shared" si="4"/>
        <v>408671.61000000004</v>
      </c>
      <c r="H25" s="106">
        <v>488636.23</v>
      </c>
      <c r="I25" s="106">
        <v>404663.09</v>
      </c>
      <c r="J25" s="106">
        <v>4101.74</v>
      </c>
      <c r="K25" s="106">
        <v>4008.52</v>
      </c>
      <c r="L25" s="106">
        <v>0</v>
      </c>
      <c r="M25" s="106">
        <v>0</v>
      </c>
      <c r="N25" s="118" t="s">
        <v>17</v>
      </c>
      <c r="O25" s="118" t="s">
        <v>17</v>
      </c>
      <c r="P25" s="110">
        <v>33156.35</v>
      </c>
      <c r="Q25" s="111">
        <v>937</v>
      </c>
      <c r="R25" s="111">
        <v>0</v>
      </c>
      <c r="S25" s="111">
        <v>0</v>
      </c>
      <c r="T25" s="111">
        <v>0</v>
      </c>
      <c r="U25" s="110">
        <v>0</v>
      </c>
    </row>
    <row r="26" spans="1:21" ht="12.75">
      <c r="A26" s="97" t="s">
        <v>78</v>
      </c>
      <c r="B26" s="101" t="s">
        <v>139</v>
      </c>
      <c r="C26" s="69">
        <v>0</v>
      </c>
      <c r="D26" s="95" t="s">
        <v>17</v>
      </c>
      <c r="E26" s="95" t="s">
        <v>17</v>
      </c>
      <c r="F26" s="114">
        <f t="shared" si="4"/>
        <v>0</v>
      </c>
      <c r="G26" s="114">
        <f t="shared" si="4"/>
        <v>1000</v>
      </c>
      <c r="H26" s="106">
        <v>0</v>
      </c>
      <c r="I26" s="106">
        <v>1000</v>
      </c>
      <c r="J26" s="106">
        <v>0</v>
      </c>
      <c r="K26" s="106">
        <v>0</v>
      </c>
      <c r="L26" s="106">
        <v>0</v>
      </c>
      <c r="M26" s="106">
        <v>0</v>
      </c>
      <c r="N26" s="95" t="s">
        <v>17</v>
      </c>
      <c r="O26" s="95" t="s">
        <v>17</v>
      </c>
      <c r="P26" s="108">
        <v>0</v>
      </c>
      <c r="Q26" s="109">
        <v>0</v>
      </c>
      <c r="R26" s="109">
        <v>0</v>
      </c>
      <c r="S26" s="109">
        <v>0</v>
      </c>
      <c r="T26" s="109">
        <v>0</v>
      </c>
      <c r="U26" s="108">
        <v>0</v>
      </c>
    </row>
    <row r="27" spans="1:21" ht="12.75">
      <c r="A27" s="97" t="s">
        <v>140</v>
      </c>
      <c r="B27" s="101" t="s">
        <v>141</v>
      </c>
      <c r="C27" s="69">
        <v>377</v>
      </c>
      <c r="D27" s="95">
        <v>238</v>
      </c>
      <c r="E27" s="95">
        <v>14</v>
      </c>
      <c r="F27" s="114">
        <f t="shared" si="4"/>
        <v>4669709.07</v>
      </c>
      <c r="G27" s="114">
        <f t="shared" si="4"/>
        <v>2637164.27</v>
      </c>
      <c r="H27" s="106">
        <v>4661613.08</v>
      </c>
      <c r="I27" s="106">
        <v>2630788.4</v>
      </c>
      <c r="J27" s="106">
        <v>8095.99</v>
      </c>
      <c r="K27" s="106">
        <v>6375.87</v>
      </c>
      <c r="L27" s="106">
        <v>0</v>
      </c>
      <c r="M27" s="106">
        <v>0</v>
      </c>
      <c r="N27" s="105">
        <v>346383.38</v>
      </c>
      <c r="O27" s="105">
        <v>1373253.1</v>
      </c>
      <c r="P27" s="108">
        <v>156166.98</v>
      </c>
      <c r="Q27" s="109">
        <v>20</v>
      </c>
      <c r="R27" s="109">
        <v>0</v>
      </c>
      <c r="S27" s="109">
        <v>0</v>
      </c>
      <c r="T27" s="109">
        <v>2</v>
      </c>
      <c r="U27" s="108">
        <v>334.46</v>
      </c>
    </row>
    <row r="28" spans="1:21" ht="12.75">
      <c r="A28" s="97" t="s">
        <v>142</v>
      </c>
      <c r="B28" s="101" t="s">
        <v>143</v>
      </c>
      <c r="C28" s="69">
        <v>3</v>
      </c>
      <c r="D28" s="95">
        <v>2</v>
      </c>
      <c r="E28" s="95">
        <v>0</v>
      </c>
      <c r="F28" s="114">
        <f t="shared" si="4"/>
        <v>938.19</v>
      </c>
      <c r="G28" s="114">
        <f t="shared" si="4"/>
        <v>754.46</v>
      </c>
      <c r="H28" s="106">
        <v>938.19</v>
      </c>
      <c r="I28" s="106">
        <v>754.46</v>
      </c>
      <c r="J28" s="106">
        <v>0</v>
      </c>
      <c r="K28" s="106">
        <v>0</v>
      </c>
      <c r="L28" s="106">
        <v>0</v>
      </c>
      <c r="M28" s="106">
        <v>0</v>
      </c>
      <c r="N28" s="105">
        <v>522.9</v>
      </c>
      <c r="O28" s="105">
        <v>0</v>
      </c>
      <c r="P28" s="108">
        <v>0</v>
      </c>
      <c r="Q28" s="109">
        <v>0</v>
      </c>
      <c r="R28" s="109">
        <v>0</v>
      </c>
      <c r="S28" s="109">
        <v>0</v>
      </c>
      <c r="T28" s="109">
        <v>0</v>
      </c>
      <c r="U28" s="108">
        <v>0</v>
      </c>
    </row>
    <row r="29" spans="1:21" ht="12.75">
      <c r="A29" s="97" t="s">
        <v>144</v>
      </c>
      <c r="B29" s="101" t="s">
        <v>145</v>
      </c>
      <c r="C29" s="69">
        <v>0</v>
      </c>
      <c r="D29" s="95" t="s">
        <v>17</v>
      </c>
      <c r="E29" s="95" t="s">
        <v>17</v>
      </c>
      <c r="F29" s="114">
        <f t="shared" si="4"/>
        <v>0</v>
      </c>
      <c r="G29" s="114">
        <f t="shared" si="4"/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5">
        <v>0</v>
      </c>
      <c r="O29" s="105">
        <v>0</v>
      </c>
      <c r="P29" s="108">
        <v>0</v>
      </c>
      <c r="Q29" s="109">
        <v>0</v>
      </c>
      <c r="R29" s="109">
        <v>0</v>
      </c>
      <c r="S29" s="109">
        <v>0</v>
      </c>
      <c r="T29" s="109">
        <v>0</v>
      </c>
      <c r="U29" s="108">
        <v>0</v>
      </c>
    </row>
    <row r="30" spans="1:21" ht="12.75">
      <c r="A30" s="97" t="s">
        <v>146</v>
      </c>
      <c r="B30" s="100" t="s">
        <v>73</v>
      </c>
      <c r="C30" s="69">
        <v>1068</v>
      </c>
      <c r="D30" s="95" t="s">
        <v>17</v>
      </c>
      <c r="E30" s="95" t="s">
        <v>17</v>
      </c>
      <c r="F30" s="114">
        <f t="shared" si="4"/>
        <v>528087.5</v>
      </c>
      <c r="G30" s="114">
        <f t="shared" si="4"/>
        <v>369468.5</v>
      </c>
      <c r="H30" s="106">
        <v>489806.41</v>
      </c>
      <c r="I30" s="106">
        <v>365890</v>
      </c>
      <c r="J30" s="106">
        <v>38281.09</v>
      </c>
      <c r="K30" s="106">
        <v>3578.5</v>
      </c>
      <c r="L30" s="106">
        <v>0</v>
      </c>
      <c r="M30" s="106">
        <v>0</v>
      </c>
      <c r="N30" s="95" t="s">
        <v>17</v>
      </c>
      <c r="O30" s="95" t="s">
        <v>17</v>
      </c>
      <c r="P30" s="108">
        <v>41311.88</v>
      </c>
      <c r="Q30" s="109">
        <v>396</v>
      </c>
      <c r="R30" s="109">
        <v>0</v>
      </c>
      <c r="S30" s="109">
        <v>0</v>
      </c>
      <c r="T30" s="109">
        <v>0</v>
      </c>
      <c r="U30" s="108">
        <v>0</v>
      </c>
    </row>
    <row r="31" spans="1:21" ht="12.75">
      <c r="A31" s="92" t="s">
        <v>10</v>
      </c>
      <c r="B31" s="102" t="s">
        <v>99</v>
      </c>
      <c r="C31" s="104">
        <f>SUM(C11,C21)</f>
        <v>17658</v>
      </c>
      <c r="D31" s="104">
        <f>SUM(D11,D21)</f>
        <v>1571</v>
      </c>
      <c r="E31" s="104">
        <f>SUM(E11,E21)</f>
        <v>21</v>
      </c>
      <c r="F31" s="112">
        <f aca="true" t="shared" si="5" ref="F31:O31">SUM(F11,F21)</f>
        <v>7633695.57</v>
      </c>
      <c r="G31" s="112">
        <f t="shared" si="5"/>
        <v>5065984.08</v>
      </c>
      <c r="H31" s="112">
        <f t="shared" si="5"/>
        <v>7505694.25</v>
      </c>
      <c r="I31" s="112">
        <f t="shared" si="5"/>
        <v>4985980.01</v>
      </c>
      <c r="J31" s="112">
        <f t="shared" si="5"/>
        <v>128001.31999999999</v>
      </c>
      <c r="K31" s="112">
        <f t="shared" si="5"/>
        <v>80004.06999999999</v>
      </c>
      <c r="L31" s="112">
        <f t="shared" si="5"/>
        <v>0</v>
      </c>
      <c r="M31" s="112">
        <f t="shared" si="5"/>
        <v>0</v>
      </c>
      <c r="N31" s="112">
        <f t="shared" si="5"/>
        <v>534199.12</v>
      </c>
      <c r="O31" s="112">
        <f t="shared" si="5"/>
        <v>1564944.8900000001</v>
      </c>
      <c r="P31" s="112">
        <f aca="true" t="shared" si="6" ref="P31:U31">SUM(P11,P21)</f>
        <v>342984.61</v>
      </c>
      <c r="Q31" s="104">
        <f t="shared" si="6"/>
        <v>4314</v>
      </c>
      <c r="R31" s="104">
        <f t="shared" si="6"/>
        <v>4</v>
      </c>
      <c r="S31" s="104">
        <f t="shared" si="6"/>
        <v>0</v>
      </c>
      <c r="T31" s="104">
        <f t="shared" si="6"/>
        <v>11</v>
      </c>
      <c r="U31" s="112">
        <f t="shared" si="6"/>
        <v>12762.189999999999</v>
      </c>
    </row>
    <row r="32" spans="1:21" ht="24">
      <c r="A32" s="92" t="s">
        <v>11</v>
      </c>
      <c r="B32" s="102" t="s">
        <v>160</v>
      </c>
      <c r="C32" s="104" t="s">
        <v>17</v>
      </c>
      <c r="D32" s="104" t="s">
        <v>17</v>
      </c>
      <c r="E32" s="104" t="s">
        <v>17</v>
      </c>
      <c r="F32" s="112">
        <f>H32+J32+L32</f>
        <v>6299745.760000001</v>
      </c>
      <c r="G32" s="104" t="s">
        <v>17</v>
      </c>
      <c r="H32" s="107">
        <v>6219369.61</v>
      </c>
      <c r="I32" s="141" t="s">
        <v>17</v>
      </c>
      <c r="J32" s="107">
        <v>80376.15</v>
      </c>
      <c r="K32" s="141" t="s">
        <v>17</v>
      </c>
      <c r="L32" s="107">
        <v>0</v>
      </c>
      <c r="M32" s="141" t="s">
        <v>17</v>
      </c>
      <c r="N32" s="141" t="s">
        <v>17</v>
      </c>
      <c r="O32" s="141" t="s">
        <v>17</v>
      </c>
      <c r="P32" s="141" t="s">
        <v>17</v>
      </c>
      <c r="Q32" s="141" t="s">
        <v>17</v>
      </c>
      <c r="R32" s="141" t="s">
        <v>17</v>
      </c>
      <c r="S32" s="141" t="s">
        <v>17</v>
      </c>
      <c r="T32" s="141" t="s">
        <v>17</v>
      </c>
      <c r="U32" s="141" t="s">
        <v>17</v>
      </c>
    </row>
    <row r="33" spans="1:15" ht="12.75">
      <c r="A33" s="145"/>
      <c r="B33" s="146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</row>
    <row r="34" spans="1:15" ht="12.75">
      <c r="A34" s="132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2.75">
      <c r="A35" s="148" t="s">
        <v>22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ht="12.75">
      <c r="A36" s="148" t="s">
        <v>161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5" ht="12.75">
      <c r="A37" s="142" t="s">
        <v>167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1:15" ht="12.75">
      <c r="A38" s="142" t="s">
        <v>147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15" ht="12.75">
      <c r="A39" s="142" t="s">
        <v>168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2.75">
      <c r="A40" s="14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5" ht="12.75">
      <c r="A41" s="13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ht="12.75" customHeight="1">
      <c r="A42" s="195" t="s">
        <v>180</v>
      </c>
      <c r="B42" s="195"/>
      <c r="C42" s="195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12.75">
      <c r="A43" s="1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12.75">
      <c r="A44" s="149" t="s">
        <v>176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2.75">
      <c r="A45" s="132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</sheetData>
  <sheetProtection/>
  <mergeCells count="21">
    <mergeCell ref="R8:R9"/>
    <mergeCell ref="B7:B9"/>
    <mergeCell ref="C7:E8"/>
    <mergeCell ref="F7:O7"/>
    <mergeCell ref="S8:S9"/>
    <mergeCell ref="P7:S7"/>
    <mergeCell ref="B3:N3"/>
    <mergeCell ref="B4:N4"/>
    <mergeCell ref="B5:N5"/>
    <mergeCell ref="P8:P9"/>
    <mergeCell ref="Q8:Q9"/>
    <mergeCell ref="A42:C42"/>
    <mergeCell ref="T7:T9"/>
    <mergeCell ref="U7:U9"/>
    <mergeCell ref="F8:G8"/>
    <mergeCell ref="H8:I8"/>
    <mergeCell ref="J8:K8"/>
    <mergeCell ref="L8:M8"/>
    <mergeCell ref="N8:N9"/>
    <mergeCell ref="O8:O9"/>
    <mergeCell ref="A7:A9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00390625" style="8" customWidth="1"/>
    <col min="2" max="2" width="35.421875" style="8" customWidth="1"/>
    <col min="3" max="3" width="20.57421875" style="6" customWidth="1"/>
    <col min="4" max="4" width="24.140625" style="6" customWidth="1"/>
    <col min="5" max="5" width="15.140625" style="6" customWidth="1"/>
    <col min="6" max="6" width="13.421875" style="6" customWidth="1"/>
    <col min="7" max="7" width="13.57421875" style="6" customWidth="1"/>
    <col min="8" max="8" width="22.7109375" style="6" customWidth="1"/>
    <col min="9" max="16384" width="9.140625" style="6" customWidth="1"/>
  </cols>
  <sheetData>
    <row r="1" ht="12.75" customHeight="1">
      <c r="D1" s="29" t="s">
        <v>184</v>
      </c>
    </row>
    <row r="2" spans="7:8" ht="12.75" customHeight="1">
      <c r="G2" s="30"/>
      <c r="H2" s="30"/>
    </row>
    <row r="3" spans="1:7" ht="39.75" customHeight="1">
      <c r="A3" s="4"/>
      <c r="B3" s="210" t="s">
        <v>162</v>
      </c>
      <c r="C3" s="210"/>
      <c r="D3" s="210"/>
      <c r="E3" s="2"/>
      <c r="F3" s="2"/>
      <c r="G3" s="2"/>
    </row>
    <row r="4" spans="1:7" s="3" customFormat="1" ht="15.75">
      <c r="A4" s="31" t="s">
        <v>43</v>
      </c>
      <c r="B4" s="211" t="s">
        <v>175</v>
      </c>
      <c r="C4" s="211"/>
      <c r="D4" s="211"/>
      <c r="E4" s="32"/>
      <c r="F4" s="32"/>
      <c r="G4" s="32"/>
    </row>
    <row r="5" spans="3:8" s="3" customFormat="1" ht="15" customHeight="1">
      <c r="C5" s="22" t="s">
        <v>46</v>
      </c>
      <c r="D5" s="33"/>
      <c r="E5" s="33"/>
      <c r="F5" s="33"/>
      <c r="G5" s="33"/>
      <c r="H5" s="33"/>
    </row>
    <row r="6" spans="3:4" s="3" customFormat="1" ht="15" customHeight="1">
      <c r="C6" s="22"/>
      <c r="D6" s="22"/>
    </row>
    <row r="7" spans="1:8" s="1" customFormat="1" ht="29.25" customHeight="1">
      <c r="A7" s="34" t="s">
        <v>2</v>
      </c>
      <c r="B7" s="35" t="s">
        <v>54</v>
      </c>
      <c r="C7" s="34" t="s">
        <v>58</v>
      </c>
      <c r="D7" s="34" t="s">
        <v>56</v>
      </c>
      <c r="E7" s="46"/>
      <c r="F7" s="46"/>
      <c r="G7" s="47"/>
      <c r="H7" s="46"/>
    </row>
    <row r="8" spans="1:8" s="1" customFormat="1" ht="15.75">
      <c r="A8" s="48" t="s">
        <v>5</v>
      </c>
      <c r="B8" s="49" t="s">
        <v>55</v>
      </c>
      <c r="C8" s="50">
        <v>38</v>
      </c>
      <c r="D8" s="50">
        <v>166</v>
      </c>
      <c r="E8" s="51"/>
      <c r="F8" s="51"/>
      <c r="G8" s="51"/>
      <c r="H8" s="51"/>
    </row>
    <row r="9" spans="1:8" s="1" customFormat="1" ht="15.75">
      <c r="A9" s="48" t="s">
        <v>6</v>
      </c>
      <c r="B9" s="49" t="s">
        <v>57</v>
      </c>
      <c r="C9" s="50">
        <v>268</v>
      </c>
      <c r="D9" s="50">
        <v>268</v>
      </c>
      <c r="E9" s="51"/>
      <c r="F9" s="51"/>
      <c r="G9" s="51"/>
      <c r="H9" s="51"/>
    </row>
    <row r="10" spans="1:8" s="1" customFormat="1" ht="47.25">
      <c r="A10" s="48" t="s">
        <v>10</v>
      </c>
      <c r="B10" s="49" t="s">
        <v>91</v>
      </c>
      <c r="C10" s="50"/>
      <c r="D10" s="52" t="s">
        <v>17</v>
      </c>
      <c r="E10" s="51"/>
      <c r="F10" s="51"/>
      <c r="G10" s="51"/>
      <c r="H10" s="51"/>
    </row>
    <row r="12" ht="12.75">
      <c r="B12" s="9" t="s">
        <v>47</v>
      </c>
    </row>
    <row r="13" ht="12.75">
      <c r="B13" s="9"/>
    </row>
    <row r="14" ht="12" customHeight="1"/>
    <row r="15" spans="2:5" ht="12.75">
      <c r="B15" s="21" t="s">
        <v>35</v>
      </c>
      <c r="C15" s="21"/>
      <c r="D15" s="39"/>
      <c r="E15" s="6" t="s">
        <v>181</v>
      </c>
    </row>
    <row r="16" spans="2:4" ht="12.75" customHeight="1">
      <c r="B16" s="5"/>
      <c r="C16" s="5"/>
      <c r="D16" s="7" t="s">
        <v>44</v>
      </c>
    </row>
    <row r="17" spans="2:3" ht="12.75">
      <c r="B17" s="21" t="s">
        <v>45</v>
      </c>
      <c r="C17" s="21" t="s">
        <v>182</v>
      </c>
    </row>
  </sheetData>
  <sheetProtection/>
  <mergeCells count="2"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3.8515625" style="8" customWidth="1"/>
    <col min="2" max="2" width="13.7109375" style="8" customWidth="1"/>
    <col min="3" max="3" width="16.00390625" style="8" customWidth="1"/>
    <col min="4" max="4" width="14.57421875" style="6" customWidth="1"/>
    <col min="5" max="5" width="16.7109375" style="6" customWidth="1"/>
    <col min="6" max="6" width="15.421875" style="6" customWidth="1"/>
    <col min="7" max="7" width="17.57421875" style="6" customWidth="1"/>
    <col min="8" max="8" width="15.140625" style="6" customWidth="1"/>
    <col min="9" max="9" width="13.421875" style="6" customWidth="1"/>
    <col min="10" max="10" width="13.57421875" style="6" customWidth="1"/>
    <col min="11" max="11" width="22.7109375" style="6" customWidth="1"/>
    <col min="12" max="16384" width="9.140625" style="6" customWidth="1"/>
  </cols>
  <sheetData>
    <row r="1" ht="12.75" customHeight="1">
      <c r="G1" s="29" t="s">
        <v>177</v>
      </c>
    </row>
    <row r="2" spans="10:11" ht="12.75" customHeight="1">
      <c r="J2" s="30"/>
      <c r="K2" s="30"/>
    </row>
    <row r="3" spans="1:10" ht="15.75" customHeight="1">
      <c r="A3" s="210" t="s">
        <v>163</v>
      </c>
      <c r="B3" s="210"/>
      <c r="C3" s="210"/>
      <c r="D3" s="210"/>
      <c r="E3" s="210"/>
      <c r="F3" s="210"/>
      <c r="G3" s="210"/>
      <c r="H3" s="2"/>
      <c r="I3" s="2"/>
      <c r="J3" s="2"/>
    </row>
    <row r="4" spans="1:10" s="3" customFormat="1" ht="15.75">
      <c r="A4" s="31" t="s">
        <v>43</v>
      </c>
      <c r="B4" s="212" t="s">
        <v>175</v>
      </c>
      <c r="C4" s="212"/>
      <c r="D4" s="212"/>
      <c r="E4" s="212"/>
      <c r="F4" s="212"/>
      <c r="G4" s="32"/>
      <c r="H4" s="32"/>
      <c r="I4" s="32"/>
      <c r="J4" s="32"/>
    </row>
    <row r="5" spans="4:11" s="3" customFormat="1" ht="15" customHeight="1">
      <c r="D5" s="22" t="s">
        <v>46</v>
      </c>
      <c r="E5" s="33"/>
      <c r="F5" s="33"/>
      <c r="G5" s="33"/>
      <c r="H5" s="33"/>
      <c r="I5" s="33"/>
      <c r="J5" s="33"/>
      <c r="K5" s="33"/>
    </row>
    <row r="6" spans="4:7" s="3" customFormat="1" ht="15" customHeight="1">
      <c r="D6" s="22"/>
      <c r="E6" s="22"/>
      <c r="F6" s="22"/>
      <c r="G6" s="22"/>
    </row>
    <row r="7" spans="1:7" s="3" customFormat="1" ht="48" customHeight="1">
      <c r="A7" s="213" t="s">
        <v>60</v>
      </c>
      <c r="B7" s="215" t="s">
        <v>61</v>
      </c>
      <c r="C7" s="216"/>
      <c r="D7" s="215" t="s">
        <v>62</v>
      </c>
      <c r="E7" s="216"/>
      <c r="F7" s="215" t="s">
        <v>63</v>
      </c>
      <c r="G7" s="216"/>
    </row>
    <row r="8" spans="1:11" ht="75.75" customHeight="1">
      <c r="A8" s="214"/>
      <c r="B8" s="34" t="s">
        <v>59</v>
      </c>
      <c r="C8" s="35" t="s">
        <v>64</v>
      </c>
      <c r="D8" s="34" t="s">
        <v>59</v>
      </c>
      <c r="E8" s="35" t="s">
        <v>65</v>
      </c>
      <c r="F8" s="34" t="s">
        <v>59</v>
      </c>
      <c r="G8" s="35" t="s">
        <v>66</v>
      </c>
      <c r="H8" s="36"/>
      <c r="I8" s="36"/>
      <c r="J8" s="37"/>
      <c r="K8" s="36"/>
    </row>
    <row r="9" spans="1:11" ht="12.75">
      <c r="A9" s="43" t="s">
        <v>5</v>
      </c>
      <c r="B9" s="43" t="s">
        <v>6</v>
      </c>
      <c r="C9" s="43" t="s">
        <v>10</v>
      </c>
      <c r="D9" s="43" t="s">
        <v>11</v>
      </c>
      <c r="E9" s="43" t="s">
        <v>20</v>
      </c>
      <c r="F9" s="43" t="s">
        <v>51</v>
      </c>
      <c r="G9" s="43" t="s">
        <v>52</v>
      </c>
      <c r="H9" s="38"/>
      <c r="I9" s="38"/>
      <c r="J9" s="38"/>
      <c r="K9" s="38"/>
    </row>
    <row r="10" spans="1:11" ht="48.75" customHeight="1">
      <c r="A10" s="44" t="s">
        <v>67</v>
      </c>
      <c r="B10" s="28" t="s">
        <v>170</v>
      </c>
      <c r="C10" s="151">
        <v>16555.01</v>
      </c>
      <c r="D10" s="150">
        <v>221</v>
      </c>
      <c r="E10" s="152">
        <v>12249.72</v>
      </c>
      <c r="F10" s="150">
        <v>0</v>
      </c>
      <c r="G10" s="152">
        <v>0</v>
      </c>
      <c r="H10" s="38"/>
      <c r="I10" s="38"/>
      <c r="J10" s="38"/>
      <c r="K10" s="38"/>
    </row>
    <row r="11" spans="1:11" ht="31.5">
      <c r="A11" s="44" t="s">
        <v>68</v>
      </c>
      <c r="B11" s="28" t="s">
        <v>170</v>
      </c>
      <c r="C11" s="151">
        <v>10159.91</v>
      </c>
      <c r="D11" s="150">
        <v>69</v>
      </c>
      <c r="E11" s="152">
        <v>8035.95</v>
      </c>
      <c r="F11" s="150">
        <v>1</v>
      </c>
      <c r="G11" s="152">
        <v>69.15</v>
      </c>
      <c r="H11" s="38"/>
      <c r="I11" s="38"/>
      <c r="J11" s="38"/>
      <c r="K11" s="38"/>
    </row>
    <row r="12" spans="1:11" ht="99.75" customHeight="1">
      <c r="A12" s="86" t="s">
        <v>164</v>
      </c>
      <c r="B12" s="28" t="s">
        <v>171</v>
      </c>
      <c r="C12" s="151">
        <v>146686.34</v>
      </c>
      <c r="D12" s="150">
        <v>594</v>
      </c>
      <c r="E12" s="152">
        <v>135270.71</v>
      </c>
      <c r="F12" s="150">
        <v>2</v>
      </c>
      <c r="G12" s="152">
        <v>134.54</v>
      </c>
      <c r="H12" s="38"/>
      <c r="I12" s="38"/>
      <c r="J12" s="38"/>
      <c r="K12" s="38"/>
    </row>
    <row r="13" ht="12.75">
      <c r="C13" s="9"/>
    </row>
    <row r="14" ht="12.75">
      <c r="C14" s="9"/>
    </row>
    <row r="15" ht="12" customHeight="1"/>
    <row r="16" spans="1:7" ht="12.75">
      <c r="A16" s="21" t="s">
        <v>35</v>
      </c>
      <c r="B16" s="21"/>
      <c r="C16" s="39"/>
      <c r="D16" s="6" t="s">
        <v>181</v>
      </c>
      <c r="F16" s="40"/>
      <c r="G16" s="40"/>
    </row>
    <row r="17" spans="1:7" ht="12.75" customHeight="1">
      <c r="A17" s="5"/>
      <c r="B17" s="5"/>
      <c r="C17" s="7" t="s">
        <v>44</v>
      </c>
      <c r="F17" s="7"/>
      <c r="G17" s="7"/>
    </row>
    <row r="18" spans="1:3" ht="12.75">
      <c r="A18" s="21" t="s">
        <v>183</v>
      </c>
      <c r="B18" s="21"/>
      <c r="C18" s="6"/>
    </row>
  </sheetData>
  <sheetProtection/>
  <mergeCells count="6"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 Ирина А.</dc:creator>
  <cp:keywords/>
  <dc:description/>
  <cp:lastModifiedBy>Пользователь Windows</cp:lastModifiedBy>
  <cp:lastPrinted>2020-02-03T10:00:04Z</cp:lastPrinted>
  <dcterms:created xsi:type="dcterms:W3CDTF">2010-01-11T03:41:37Z</dcterms:created>
  <dcterms:modified xsi:type="dcterms:W3CDTF">2020-02-14T03:24:24Z</dcterms:modified>
  <cp:category/>
  <cp:version/>
  <cp:contentType/>
  <cp:contentStatus/>
</cp:coreProperties>
</file>